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子どもの貧困\02_子ども食堂\02_補助金関係\令和5年度\03_実績報告\00_共通案内\"/>
    </mc:Choice>
  </mc:AlternateContent>
  <xr:revisionPtr revIDLastSave="0" documentId="13_ncr:1_{0F2B4058-80AB-40CA-89D6-1249FFAD33B7}" xr6:coauthVersionLast="47" xr6:coauthVersionMax="47" xr10:uidLastSave="{00000000-0000-0000-0000-000000000000}"/>
  <bookViews>
    <workbookView xWindow="-110" yWindow="-110" windowWidth="19420" windowHeight="11500" tabRatio="751" xr2:uid="{00000000-000D-0000-FFFF-FFFF00000000}"/>
  </bookViews>
  <sheets>
    <sheet name="記入の仕方" sheetId="21" r:id="rId1"/>
    <sheet name="実績報告書" sheetId="13" r:id="rId2"/>
    <sheet name="事業実績書" sheetId="6" r:id="rId3"/>
    <sheet name="開催実績詳細" sheetId="14" r:id="rId4"/>
    <sheet name="収支決算書 " sheetId="16" r:id="rId5"/>
    <sheet name="データベース" sheetId="19" r:id="rId6"/>
    <sheet name="支出の部の内訳 " sheetId="10" r:id="rId7"/>
    <sheet name="収支決算書 (記入例)" sheetId="8" r:id="rId8"/>
    <sheet name="データベース（記入例）" sheetId="18" r:id="rId9"/>
    <sheet name="支出の部の内訳 (記入例) " sheetId="17" r:id="rId10"/>
    <sheet name="リスト" sheetId="20" r:id="rId11"/>
  </sheets>
  <externalReferences>
    <externalReference r:id="rId12"/>
  </externalReferences>
  <definedNames>
    <definedName name="_xlnm._FilterDatabase" localSheetId="8" hidden="1">'データベース（記入例）'!$A$3:$J$9</definedName>
    <definedName name="_xlnm.Print_Area" localSheetId="8">'データベース（記入例）'!$A$1:$K$49</definedName>
    <definedName name="_xlnm.Print_Area" localSheetId="3">開催実績詳細!$A$1:$L$54</definedName>
    <definedName name="_xlnm.Print_Area" localSheetId="0">記入の仕方!$A$1:$M$19</definedName>
    <definedName name="_xlnm.Print_Area" localSheetId="6">'支出の部の内訳 '!$C$1:$G$24</definedName>
    <definedName name="_xlnm.Print_Area" localSheetId="9">'支出の部の内訳 (記入例) '!$C$1:$G$25</definedName>
    <definedName name="_xlnm.Print_Area" localSheetId="2">事業実績書!$A$1:$G$37</definedName>
    <definedName name="_xlnm.Print_Area" localSheetId="1">実績報告書!$A$1:$T$53</definedName>
    <definedName name="_xlnm.Print_Area" localSheetId="4">'収支決算書 '!$A$1:$Q$51</definedName>
    <definedName name="_xlnm.Print_Area" localSheetId="7">'収支決算書 (記入例)'!$B$1:$J$45</definedName>
    <definedName name="_xlnm.Print_Titles" localSheetId="5">データベース!$1:$3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6" l="1"/>
  <c r="K21" i="19"/>
  <c r="K16" i="19"/>
  <c r="I30" i="13"/>
  <c r="H34" i="16"/>
  <c r="H22" i="16"/>
  <c r="H16" i="16"/>
  <c r="N7" i="16" l="1"/>
  <c r="N6" i="16"/>
  <c r="I32" i="13" l="1"/>
  <c r="I34" i="13" l="1"/>
  <c r="K15" i="19"/>
  <c r="K14" i="19"/>
  <c r="K13" i="19"/>
  <c r="K12" i="19"/>
  <c r="K11" i="19"/>
  <c r="K10" i="19"/>
  <c r="K9" i="19"/>
  <c r="K8" i="19"/>
  <c r="K7" i="19"/>
  <c r="K6" i="19"/>
  <c r="K5" i="19"/>
  <c r="K20" i="19"/>
  <c r="K19" i="19"/>
  <c r="F42" i="8" l="1"/>
  <c r="I41" i="8"/>
  <c r="E32" i="8"/>
  <c r="I40" i="8" s="1"/>
  <c r="F39" i="8" s="1"/>
  <c r="D40" i="8" s="1"/>
  <c r="D32" i="8"/>
  <c r="F32" i="8" s="1"/>
  <c r="F31" i="8"/>
  <c r="F30" i="8"/>
  <c r="F29" i="8"/>
  <c r="F28" i="8"/>
  <c r="F27" i="8"/>
  <c r="F26" i="8"/>
  <c r="F25" i="8"/>
  <c r="F24" i="8"/>
  <c r="F23" i="8"/>
  <c r="F22" i="8"/>
  <c r="E21" i="8"/>
  <c r="D21" i="8"/>
  <c r="D33" i="8" s="1"/>
  <c r="F20" i="8"/>
  <c r="F19" i="8"/>
  <c r="D15" i="8"/>
  <c r="F14" i="8"/>
  <c r="F13" i="8"/>
  <c r="F12" i="8"/>
  <c r="F11" i="8"/>
  <c r="E8" i="8"/>
  <c r="D41" i="8" s="1"/>
  <c r="F7" i="8"/>
  <c r="F6" i="8"/>
  <c r="F21" i="8" l="1"/>
  <c r="D42" i="8"/>
  <c r="E9" i="8"/>
  <c r="F9" i="8" s="1"/>
  <c r="I42" i="8"/>
  <c r="E33" i="8"/>
  <c r="F8" i="8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F33" i="8" l="1"/>
  <c r="E15" i="8"/>
  <c r="E10" i="8"/>
  <c r="F10" i="8" s="1"/>
  <c r="F15" i="8" s="1"/>
  <c r="F21" i="6"/>
  <c r="G54" i="14"/>
  <c r="E54" i="14"/>
  <c r="B43" i="16" l="1"/>
  <c r="J6" i="16"/>
  <c r="I54" i="14"/>
  <c r="D10" i="10" l="1"/>
  <c r="D11" i="10"/>
  <c r="D12" i="10"/>
  <c r="D13" i="10"/>
  <c r="D14" i="10"/>
  <c r="D15" i="10"/>
  <c r="D16" i="10"/>
  <c r="D17" i="10"/>
  <c r="D18" i="10"/>
  <c r="D19" i="10"/>
  <c r="D9" i="10"/>
  <c r="L8" i="16" l="1"/>
  <c r="L12" i="16"/>
  <c r="L13" i="16"/>
  <c r="L14" i="16"/>
  <c r="L15" i="16"/>
  <c r="L6" i="16"/>
  <c r="F4" i="19"/>
  <c r="F5" i="19" s="1"/>
  <c r="F6" i="19" s="1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F95" i="19" s="1"/>
  <c r="F96" i="19" s="1"/>
  <c r="F97" i="19" s="1"/>
  <c r="F98" i="19" s="1"/>
  <c r="F99" i="19" s="1"/>
  <c r="F100" i="19" s="1"/>
  <c r="F101" i="19" s="1"/>
  <c r="F102" i="19" s="1"/>
  <c r="F103" i="19" s="1"/>
  <c r="F104" i="19" s="1"/>
  <c r="F105" i="19" s="1"/>
  <c r="F106" i="19" s="1"/>
  <c r="F107" i="19" s="1"/>
  <c r="F108" i="19" s="1"/>
  <c r="F109" i="19" s="1"/>
  <c r="F110" i="19" s="1"/>
  <c r="F111" i="19" s="1"/>
  <c r="F112" i="19" s="1"/>
  <c r="F113" i="19" s="1"/>
  <c r="F114" i="19" s="1"/>
  <c r="F115" i="19" s="1"/>
  <c r="F116" i="19" s="1"/>
  <c r="F117" i="19" s="1"/>
  <c r="F118" i="19" s="1"/>
  <c r="F119" i="19" s="1"/>
  <c r="F120" i="19" s="1"/>
  <c r="F121" i="19" s="1"/>
  <c r="F122" i="19" s="1"/>
  <c r="F123" i="19" s="1"/>
  <c r="F124" i="19" s="1"/>
  <c r="F125" i="19" s="1"/>
  <c r="F126" i="19" s="1"/>
  <c r="F127" i="19" s="1"/>
  <c r="F128" i="19" s="1"/>
  <c r="F129" i="19" s="1"/>
  <c r="F130" i="19" s="1"/>
  <c r="F131" i="19" s="1"/>
  <c r="F132" i="19" s="1"/>
  <c r="F133" i="19" s="1"/>
  <c r="F134" i="19" s="1"/>
  <c r="F135" i="19" s="1"/>
  <c r="F136" i="19" s="1"/>
  <c r="F137" i="19" s="1"/>
  <c r="F138" i="19" s="1"/>
  <c r="F139" i="19" s="1"/>
  <c r="F140" i="19" s="1"/>
  <c r="F141" i="19" s="1"/>
  <c r="F142" i="19" s="1"/>
  <c r="F143" i="19" s="1"/>
  <c r="F144" i="19" s="1"/>
  <c r="F145" i="19" s="1"/>
  <c r="F146" i="19" s="1"/>
  <c r="F147" i="19" s="1"/>
  <c r="F148" i="19" s="1"/>
  <c r="F149" i="19" s="1"/>
  <c r="F150" i="19" s="1"/>
  <c r="F151" i="19" s="1"/>
  <c r="F152" i="19" s="1"/>
  <c r="F153" i="19" s="1"/>
  <c r="F154" i="19" s="1"/>
  <c r="F155" i="19" s="1"/>
  <c r="F156" i="19" s="1"/>
  <c r="F157" i="19" s="1"/>
  <c r="F158" i="19" s="1"/>
  <c r="F159" i="19" s="1"/>
  <c r="F160" i="19" s="1"/>
  <c r="F161" i="19" s="1"/>
  <c r="F162" i="19" s="1"/>
  <c r="F163" i="19" s="1"/>
  <c r="F164" i="19" s="1"/>
  <c r="F165" i="19" s="1"/>
  <c r="F166" i="19" s="1"/>
  <c r="F167" i="19" s="1"/>
  <c r="F168" i="19" s="1"/>
  <c r="F169" i="19" s="1"/>
  <c r="F170" i="19" s="1"/>
  <c r="F171" i="19" s="1"/>
  <c r="F172" i="19" s="1"/>
  <c r="F173" i="19" s="1"/>
  <c r="F174" i="19" s="1"/>
  <c r="F175" i="19" s="1"/>
  <c r="F176" i="19" s="1"/>
  <c r="F177" i="19" s="1"/>
  <c r="F178" i="19" s="1"/>
  <c r="F179" i="19" s="1"/>
  <c r="F180" i="19" s="1"/>
  <c r="F181" i="19" s="1"/>
  <c r="F182" i="19" s="1"/>
  <c r="F183" i="19" s="1"/>
  <c r="F184" i="19" s="1"/>
  <c r="F185" i="19" s="1"/>
  <c r="F186" i="19" s="1"/>
  <c r="F187" i="19" s="1"/>
  <c r="F188" i="19" s="1"/>
  <c r="F189" i="19" s="1"/>
  <c r="F190" i="19" s="1"/>
  <c r="F191" i="19" s="1"/>
  <c r="F192" i="19" s="1"/>
  <c r="F193" i="19" s="1"/>
  <c r="F194" i="19" s="1"/>
  <c r="F195" i="19" s="1"/>
  <c r="F196" i="19" s="1"/>
  <c r="F197" i="19" s="1"/>
  <c r="F198" i="19" s="1"/>
  <c r="F199" i="19" s="1"/>
  <c r="F200" i="19" s="1"/>
  <c r="F201" i="19" s="1"/>
  <c r="F202" i="19" s="1"/>
  <c r="F203" i="19" s="1"/>
  <c r="K13" i="18"/>
  <c r="K12" i="18"/>
  <c r="K11" i="18"/>
  <c r="K10" i="18"/>
  <c r="K9" i="18"/>
  <c r="K8" i="18"/>
  <c r="K7" i="18"/>
  <c r="K6" i="18"/>
  <c r="K5" i="18"/>
  <c r="K4" i="18"/>
  <c r="K3" i="18"/>
  <c r="F3" i="18"/>
  <c r="F4" i="18" s="1"/>
  <c r="F5" i="18" s="1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E10" i="10" l="1"/>
  <c r="G10" i="10" s="1"/>
  <c r="J24" i="16"/>
  <c r="L24" i="16" s="1"/>
  <c r="E12" i="10"/>
  <c r="G12" i="10" s="1"/>
  <c r="J26" i="16"/>
  <c r="L26" i="16" s="1"/>
  <c r="E14" i="10"/>
  <c r="G14" i="10" s="1"/>
  <c r="J28" i="16"/>
  <c r="L28" i="16" s="1"/>
  <c r="E16" i="10"/>
  <c r="G16" i="10" s="1"/>
  <c r="J30" i="16"/>
  <c r="L30" i="16" s="1"/>
  <c r="E18" i="10"/>
  <c r="G18" i="10" s="1"/>
  <c r="J32" i="16"/>
  <c r="L32" i="16" s="1"/>
  <c r="E6" i="10"/>
  <c r="J20" i="16"/>
  <c r="L20" i="16" s="1"/>
  <c r="E9" i="10"/>
  <c r="G9" i="10" s="1"/>
  <c r="J23" i="16"/>
  <c r="L23" i="16" s="1"/>
  <c r="E11" i="10"/>
  <c r="G11" i="10" s="1"/>
  <c r="J25" i="16"/>
  <c r="E13" i="10"/>
  <c r="G13" i="10" s="1"/>
  <c r="J27" i="16"/>
  <c r="L27" i="16" s="1"/>
  <c r="E15" i="10"/>
  <c r="G15" i="10" s="1"/>
  <c r="J29" i="16"/>
  <c r="L29" i="16" s="1"/>
  <c r="E17" i="10"/>
  <c r="G17" i="10" s="1"/>
  <c r="J31" i="16"/>
  <c r="L31" i="16" s="1"/>
  <c r="E19" i="10"/>
  <c r="G19" i="10" s="1"/>
  <c r="J33" i="16"/>
  <c r="L33" i="16" s="1"/>
  <c r="E7" i="10"/>
  <c r="G7" i="10" s="1"/>
  <c r="J21" i="16"/>
  <c r="L21" i="16" s="1"/>
  <c r="K14" i="18"/>
  <c r="L25" i="16"/>
  <c r="E20" i="10" l="1"/>
  <c r="G20" i="10" s="1"/>
  <c r="J34" i="16"/>
  <c r="B46" i="16" s="1"/>
  <c r="G45" i="16" s="1"/>
  <c r="E8" i="10"/>
  <c r="G8" i="10" s="1"/>
  <c r="J22" i="16"/>
  <c r="H35" i="16"/>
  <c r="J35" i="16" l="1"/>
  <c r="L34" i="16"/>
  <c r="J9" i="16"/>
  <c r="L22" i="16"/>
  <c r="E21" i="10"/>
  <c r="G21" i="10" s="1"/>
  <c r="G6" i="10"/>
  <c r="L35" i="16" l="1"/>
  <c r="F48" i="16"/>
  <c r="L9" i="16"/>
  <c r="E21" i="17"/>
  <c r="G21" i="17" s="1"/>
  <c r="G18" i="17"/>
  <c r="G17" i="17"/>
  <c r="G16" i="17"/>
  <c r="G15" i="17"/>
  <c r="G14" i="17"/>
  <c r="G11" i="17"/>
  <c r="G10" i="17"/>
  <c r="G9" i="17"/>
  <c r="E8" i="17"/>
  <c r="G8" i="17" s="1"/>
  <c r="G7" i="17"/>
  <c r="G6" i="17"/>
  <c r="E22" i="17" l="1"/>
  <c r="G22" i="17" s="1"/>
  <c r="C27" i="6" l="1"/>
  <c r="C26" i="6"/>
  <c r="E27" i="6" l="1"/>
  <c r="G27" i="6" s="1"/>
  <c r="G42" i="16" s="1"/>
  <c r="I46" i="16" l="1"/>
  <c r="M41" i="16" s="1"/>
  <c r="M47" i="16" s="1"/>
  <c r="M48" i="16" s="1"/>
  <c r="J10" i="16"/>
  <c r="J11" i="16" s="1"/>
  <c r="L11" i="16" l="1"/>
  <c r="L10" i="16"/>
  <c r="J16" i="16" l="1"/>
  <c r="L16" i="16" s="1"/>
</calcChain>
</file>

<file path=xl/sharedStrings.xml><?xml version="1.0" encoding="utf-8"?>
<sst xmlns="http://schemas.openxmlformats.org/spreadsheetml/2006/main" count="389" uniqueCount="243">
  <si>
    <t>事業の名称</t>
    <rPh sb="0" eb="2">
      <t>ジギョウ</t>
    </rPh>
    <rPh sb="3" eb="5">
      <t>メイショウ</t>
    </rPh>
    <phoneticPr fontId="2"/>
  </si>
  <si>
    <t>食事提供数</t>
    <rPh sb="0" eb="2">
      <t>ショクジ</t>
    </rPh>
    <rPh sb="2" eb="4">
      <t>テイキョウ</t>
    </rPh>
    <rPh sb="4" eb="5">
      <t>スウ</t>
    </rPh>
    <phoneticPr fontId="2"/>
  </si>
  <si>
    <t>事業の収支決算書</t>
    <rPh sb="0" eb="2">
      <t>ジギョウ</t>
    </rPh>
    <rPh sb="3" eb="5">
      <t>シュウシ</t>
    </rPh>
    <rPh sb="5" eb="8">
      <t>ケッサンショ</t>
    </rPh>
    <phoneticPr fontId="2"/>
  </si>
  <si>
    <t>収入の部</t>
    <rPh sb="0" eb="2">
      <t>シュウニュウ</t>
    </rPh>
    <rPh sb="3" eb="4">
      <t>ブ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</si>
  <si>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</si>
  <si>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1">
      <t>コウ</t>
    </rPh>
    <rPh sb="1" eb="2">
      <t>モク</t>
    </rPh>
    <phoneticPr fontId="2"/>
  </si>
  <si>
    <t>本年度予算額（A)</t>
    <rPh sb="0" eb="3">
      <t>ホンネンド</t>
    </rPh>
    <rPh sb="3" eb="5">
      <t>ヨ</t>
    </rPh>
    <rPh sb="5" eb="6">
      <t>ガク</t>
    </rPh>
    <phoneticPr fontId="2"/>
  </si>
  <si>
    <t>本年度決算額（B)</t>
    <rPh sb="0" eb="3">
      <t>ホンネンド</t>
    </rPh>
    <rPh sb="3" eb="5">
      <t>ケッサン</t>
    </rPh>
    <rPh sb="5" eb="6">
      <t>ガク</t>
    </rPh>
    <phoneticPr fontId="2"/>
  </si>
  <si>
    <t>増減（B)－(A)</t>
    <rPh sb="0" eb="2">
      <t>ゾウゲン</t>
    </rPh>
    <phoneticPr fontId="2"/>
  </si>
  <si>
    <t>内　　　訳</t>
    <rPh sb="0" eb="1">
      <t>ウチ</t>
    </rPh>
    <rPh sb="4" eb="5">
      <t>ヤク</t>
    </rPh>
    <phoneticPr fontId="2"/>
  </si>
  <si>
    <t>合　　　計</t>
    <rPh sb="0" eb="1">
      <t>ゴウ</t>
    </rPh>
    <rPh sb="4" eb="5">
      <t>ケイ</t>
    </rPh>
    <phoneticPr fontId="2"/>
  </si>
  <si>
    <t>支出の部</t>
    <rPh sb="0" eb="2">
      <t>シシュツ</t>
    </rPh>
    <rPh sb="3" eb="4">
      <t>ブ</t>
    </rPh>
    <phoneticPr fontId="2"/>
  </si>
  <si>
    <t>項　　　目</t>
    <rPh sb="0" eb="1">
      <t>コウ</t>
    </rPh>
    <rPh sb="4" eb="5">
      <t>モク</t>
    </rPh>
    <phoneticPr fontId="2"/>
  </si>
  <si>
    <r>
      <t>様式第6号の</t>
    </r>
    <r>
      <rPr>
        <sz val="12"/>
        <rFont val="ＭＳ 明朝"/>
        <family val="1"/>
        <charset val="128"/>
      </rPr>
      <t>4</t>
    </r>
    <r>
      <rPr>
        <sz val="11"/>
        <rFont val="ＭＳ 明朝"/>
        <family val="1"/>
        <charset val="128"/>
      </rPr>
      <t>に</t>
    </r>
    <rPh sb="0" eb="2">
      <t>ヨウシキ</t>
    </rPh>
    <rPh sb="2" eb="3">
      <t>ダイ</t>
    </rPh>
    <rPh sb="4" eb="5">
      <t>ゴウ</t>
    </rPh>
    <phoneticPr fontId="2"/>
  </si>
  <si>
    <t>記載のとおり。</t>
    <rPh sb="0" eb="2">
      <t>キサイ</t>
    </rPh>
    <phoneticPr fontId="2"/>
  </si>
  <si>
    <t>（記入例）</t>
    <rPh sb="1" eb="3">
      <t>キニュウ</t>
    </rPh>
    <rPh sb="3" eb="4">
      <t>レイ</t>
    </rPh>
    <phoneticPr fontId="2"/>
  </si>
  <si>
    <t>参加費</t>
    <rPh sb="0" eb="3">
      <t>サンカヒ</t>
    </rPh>
    <phoneticPr fontId="2"/>
  </si>
  <si>
    <t>寄附金・協賛金</t>
    <rPh sb="0" eb="3">
      <t>キフキン</t>
    </rPh>
    <rPh sb="4" eb="7">
      <t>キョウサンキン</t>
    </rPh>
    <phoneticPr fontId="2"/>
  </si>
  <si>
    <t>子ども食堂補助金
【設備等経費】</t>
    <rPh sb="0" eb="1">
      <t>コ</t>
    </rPh>
    <rPh sb="3" eb="5">
      <t>ショクドウ</t>
    </rPh>
    <rPh sb="5" eb="8">
      <t>ホジョキン</t>
    </rPh>
    <rPh sb="10" eb="12">
      <t>セツビ</t>
    </rPh>
    <rPh sb="12" eb="13">
      <t>トウ</t>
    </rPh>
    <rPh sb="13" eb="15">
      <t>ケイヒ</t>
    </rPh>
    <phoneticPr fontId="2"/>
  </si>
  <si>
    <t>子ども食堂補助金
【運営経費】</t>
    <rPh sb="0" eb="1">
      <t>コ</t>
    </rPh>
    <rPh sb="3" eb="5">
      <t>ショクドウ</t>
    </rPh>
    <rPh sb="5" eb="8">
      <t>ホジョキン</t>
    </rPh>
    <rPh sb="10" eb="12">
      <t>ウンエイ</t>
    </rPh>
    <rPh sb="12" eb="14">
      <t>ケイヒ</t>
    </rPh>
    <phoneticPr fontId="2"/>
  </si>
  <si>
    <t>その他</t>
    <rPh sb="2" eb="3">
      <t>タ</t>
    </rPh>
    <phoneticPr fontId="2"/>
  </si>
  <si>
    <t>設備等
経費</t>
    <rPh sb="0" eb="2">
      <t>セツビ</t>
    </rPh>
    <rPh sb="2" eb="3">
      <t>トウ</t>
    </rPh>
    <rPh sb="4" eb="6">
      <t>ケイヒ</t>
    </rPh>
    <phoneticPr fontId="2"/>
  </si>
  <si>
    <t>備品購入費</t>
    <rPh sb="0" eb="2">
      <t>ビヒン</t>
    </rPh>
    <rPh sb="2" eb="5">
      <t>コウニュウヒ</t>
    </rPh>
    <phoneticPr fontId="2"/>
  </si>
  <si>
    <t>施設改修費</t>
    <rPh sb="0" eb="2">
      <t>シセツ</t>
    </rPh>
    <rPh sb="2" eb="4">
      <t>カイシュウ</t>
    </rPh>
    <rPh sb="4" eb="5">
      <t>ヒ</t>
    </rPh>
    <phoneticPr fontId="2"/>
  </si>
  <si>
    <t>運営経費</t>
    <rPh sb="0" eb="2">
      <t>ウンエイ</t>
    </rPh>
    <rPh sb="2" eb="4">
      <t>ケイヒ</t>
    </rPh>
    <phoneticPr fontId="2"/>
  </si>
  <si>
    <t>食材費</t>
    <rPh sb="0" eb="2">
      <t>ショクザイ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</si>
  <si>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</si>
  <si>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謝礼金</t>
    <rPh sb="0" eb="3">
      <t>シャレイキン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</si>
  <si>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</si>
  <si>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光熱水費</t>
    <rPh sb="0" eb="4">
      <t>コウネツスイヒ</t>
    </rPh>
    <phoneticPr fontId="2"/>
  </si>
  <si>
    <t>保険料</t>
    <rPh sb="0" eb="3">
      <t>ホケンリョウ</t>
    </rPh>
    <phoneticPr fontId="2"/>
  </si>
  <si>
    <t>印刷費</t>
    <rPh sb="0" eb="2">
      <t>インサツ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</si>
  <si>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</si>
  <si>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</si>
  <si>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小　　計</t>
    <rPh sb="0" eb="1">
      <t>ショウ</t>
    </rPh>
    <rPh sb="3" eb="4">
      <t>ケイ</t>
    </rPh>
    <phoneticPr fontId="2"/>
  </si>
  <si>
    <t>事業の支出の部の内訳</t>
    <rPh sb="0" eb="2">
      <t>ジギョウ</t>
    </rPh>
    <rPh sb="3" eb="5">
      <t>シシュツ</t>
    </rPh>
    <rPh sb="6" eb="7">
      <t>ブ</t>
    </rPh>
    <rPh sb="8" eb="10">
      <t>ウチワケ</t>
    </rPh>
    <phoneticPr fontId="2"/>
  </si>
  <si>
    <t>項　　目</t>
    <rPh sb="0" eb="1">
      <t>コウ</t>
    </rPh>
    <rPh sb="3" eb="4">
      <t>モク</t>
    </rPh>
    <phoneticPr fontId="2"/>
  </si>
  <si>
    <t>決算額</t>
    <rPh sb="0" eb="2">
      <t>ケッサン</t>
    </rPh>
    <rPh sb="2" eb="3">
      <t>ガク</t>
    </rPh>
    <phoneticPr fontId="2"/>
  </si>
  <si>
    <t>内　訳（積算）</t>
    <rPh sb="0" eb="1">
      <t>ウチ</t>
    </rPh>
    <rPh sb="2" eb="3">
      <t>ヤク</t>
    </rPh>
    <rPh sb="4" eb="6">
      <t>セキサン</t>
    </rPh>
    <phoneticPr fontId="2"/>
  </si>
  <si>
    <t>補助対象経費</t>
    <rPh sb="0" eb="2">
      <t>ホ</t>
    </rPh>
    <rPh sb="2" eb="4">
      <t>タイショウ</t>
    </rPh>
    <rPh sb="4" eb="6">
      <t>ケ</t>
    </rPh>
    <phoneticPr fontId="2"/>
  </si>
  <si>
    <t>設備等経費</t>
    <rPh sb="0" eb="2">
      <t>セツビ</t>
    </rPh>
    <rPh sb="2" eb="3">
      <t>トウ</t>
    </rPh>
    <rPh sb="3" eb="5">
      <t>ケイヒ</t>
    </rPh>
    <phoneticPr fontId="2"/>
  </si>
  <si>
    <t>小計</t>
    <rPh sb="0" eb="2">
      <t>ショウケイ</t>
    </rPh>
    <phoneticPr fontId="2"/>
  </si>
  <si>
    <t>合　　計</t>
    <rPh sb="0" eb="1">
      <t>ゴウ</t>
    </rPh>
    <rPh sb="3" eb="4">
      <t>ケイ</t>
    </rPh>
    <phoneticPr fontId="2"/>
  </si>
  <si>
    <t>注：領収書（コピー）を添付してください。</t>
    <rPh sb="0" eb="1">
      <t>チュウ</t>
    </rPh>
    <rPh sb="2" eb="5">
      <t>リョウシュウショ</t>
    </rPh>
    <rPh sb="11" eb="13">
      <t>テンプ</t>
    </rPh>
    <phoneticPr fontId="2"/>
  </si>
  <si>
    <t>　　出来るだけ詳しく記入願います。</t>
    <rPh sb="2" eb="4">
      <t>デキ</t>
    </rPh>
    <rPh sb="7" eb="8">
      <t>クワ</t>
    </rPh>
    <rPh sb="10" eb="12">
      <t>キニュウ</t>
    </rPh>
    <rPh sb="12" eb="13">
      <t>ネガ</t>
    </rPh>
    <phoneticPr fontId="2"/>
  </si>
  <si>
    <t>備品購入</t>
    <rPh sb="0" eb="2">
      <t>ビヒン</t>
    </rPh>
    <rPh sb="2" eb="4">
      <t>コウニュウ</t>
    </rPh>
    <phoneticPr fontId="2"/>
  </si>
  <si>
    <t>野菜、肉、調味料等（詳細は領収書）</t>
    <rPh sb="0" eb="2">
      <t>ヤサイ</t>
    </rPh>
    <rPh sb="3" eb="4">
      <t>ニク</t>
    </rPh>
    <rPh sb="5" eb="8">
      <t>チョウミリョウ</t>
    </rPh>
    <rPh sb="8" eb="9">
      <t>トウ</t>
    </rPh>
    <rPh sb="10" eb="12">
      <t>ショウサイ</t>
    </rPh>
    <rPh sb="13" eb="16">
      <t>リョウシュウショ</t>
    </rPh>
    <phoneticPr fontId="2"/>
  </si>
  <si>
    <t>洗剤、スポンジ、マスク等</t>
    <rPh sb="0" eb="2">
      <t>センザイ</t>
    </rPh>
    <rPh sb="11" eb="12">
      <t>トウ</t>
    </rPh>
    <phoneticPr fontId="2"/>
  </si>
  <si>
    <t>紙芝居ボランティア　500円×12回</t>
    <rPh sb="0" eb="3">
      <t>カミシバイ</t>
    </rPh>
    <rPh sb="13" eb="14">
      <t>エン</t>
    </rPh>
    <rPh sb="17" eb="18">
      <t>カイ</t>
    </rPh>
    <phoneticPr fontId="2"/>
  </si>
  <si>
    <t>傷害損害賠償・生産物賠償責任保険</t>
    <rPh sb="0" eb="2">
      <t>ショウガイ</t>
    </rPh>
    <rPh sb="2" eb="4">
      <t>ソンガイ</t>
    </rPh>
    <rPh sb="4" eb="6">
      <t>バイショウ</t>
    </rPh>
    <rPh sb="7" eb="10">
      <t>セイサンブツ</t>
    </rPh>
    <rPh sb="10" eb="12">
      <t>バイショウ</t>
    </rPh>
    <rPh sb="12" eb="14">
      <t>セキニン</t>
    </rPh>
    <rPh sb="14" eb="16">
      <t>ホケン</t>
    </rPh>
    <phoneticPr fontId="2"/>
  </si>
  <si>
    <t>講習会受講料</t>
    <rPh sb="0" eb="3">
      <t>コウシュウカイ</t>
    </rPh>
    <rPh sb="3" eb="6">
      <t>ジュコウリョウ</t>
    </rPh>
    <phoneticPr fontId="2"/>
  </si>
  <si>
    <t>食品衛生責任者講習会受講料</t>
    <rPh sb="0" eb="2">
      <t>ショクヒン</t>
    </rPh>
    <rPh sb="2" eb="4">
      <t>エイセイ</t>
    </rPh>
    <rPh sb="4" eb="7">
      <t>セキニンシャ</t>
    </rPh>
    <rPh sb="7" eb="10">
      <t>コウシュウカイ</t>
    </rPh>
    <rPh sb="10" eb="13">
      <t>ジュコウリョウ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</si>
  <si>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</si>
  <si>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</si>
  <si>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</si>
  <si>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富田林市長　様</t>
    <rPh sb="0" eb="5">
      <t>トンダバヤシシチョウ</t>
    </rPh>
    <rPh sb="6" eb="7">
      <t>サマ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</si>
  <si>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</si>
  <si>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</si>
  <si>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</si>
  <si>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</si>
  <si>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補助年度</t>
    <rPh sb="0" eb="2">
      <t>ホジョ</t>
    </rPh>
    <rPh sb="2" eb="4">
      <t>ネンド</t>
    </rPh>
    <phoneticPr fontId="2"/>
  </si>
  <si>
    <t>添付書類一覧</t>
    <rPh sb="0" eb="2">
      <t>テンプ</t>
    </rPh>
    <rPh sb="2" eb="4">
      <t>ショルイ</t>
    </rPh>
    <rPh sb="4" eb="6">
      <t>イチラン</t>
    </rPh>
    <phoneticPr fontId="2"/>
  </si>
  <si>
    <t>事業名称　　富田林市子ども食堂補助金事業</t>
    <rPh sb="0" eb="2">
      <t>ジギョウ</t>
    </rPh>
    <rPh sb="2" eb="4">
      <t>メイショウ</t>
    </rPh>
    <rPh sb="6" eb="10">
      <t>トンダバヤシシ</t>
    </rPh>
    <rPh sb="10" eb="11">
      <t>コ</t>
    </rPh>
    <rPh sb="13" eb="15">
      <t>ショクドウ</t>
    </rPh>
    <rPh sb="15" eb="18">
      <t>ホジョキン</t>
    </rPh>
    <rPh sb="18" eb="20">
      <t>ジギョウ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</si>
  <si>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</si>
  <si>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</si>
  <si>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日付</t>
    <rPh sb="0" eb="1">
      <t>ニチ</t>
    </rPh>
    <rPh sb="1" eb="2">
      <t>ヅ</t>
    </rPh>
    <phoneticPr fontId="2"/>
  </si>
  <si>
    <t>号をもって補助金の交付決定を受けた標記事業は</t>
    <rPh sb="0" eb="1">
      <t>ゴウ</t>
    </rPh>
    <rPh sb="5" eb="8">
      <t>ホジョキン</t>
    </rPh>
    <rPh sb="9" eb="11">
      <t>コウフ</t>
    </rPh>
    <rPh sb="11" eb="13">
      <t>ケッテイ</t>
    </rPh>
    <rPh sb="14" eb="15">
      <t>ウ</t>
    </rPh>
    <rPh sb="17" eb="19">
      <t>ヒョウキ</t>
    </rPh>
    <rPh sb="19" eb="21">
      <t>ジギョウ</t>
    </rPh>
    <phoneticPr fontId="2"/>
  </si>
  <si>
    <t>補助金交付決定通知額</t>
    <rPh sb="0" eb="3">
      <t>ホジョキン</t>
    </rPh>
    <rPh sb="3" eb="5">
      <t>コウフ</t>
    </rPh>
    <rPh sb="5" eb="7">
      <t>ケッテイ</t>
    </rPh>
    <rPh sb="7" eb="9">
      <t>ツウチ</t>
    </rPh>
    <rPh sb="9" eb="10">
      <t>ガク</t>
    </rPh>
    <phoneticPr fontId="2"/>
  </si>
  <si>
    <t>円</t>
    <rPh sb="0" eb="1">
      <t>エン</t>
    </rPh>
    <phoneticPr fontId="2"/>
  </si>
  <si>
    <t>開催日</t>
    <rPh sb="0" eb="3">
      <t>カイサイビ</t>
    </rPh>
    <phoneticPr fontId="2"/>
  </si>
  <si>
    <t>子ども</t>
    <rPh sb="0" eb="1">
      <t>コ</t>
    </rPh>
    <phoneticPr fontId="2"/>
  </si>
  <si>
    <t>大人</t>
    <rPh sb="0" eb="2">
      <t>オトナ</t>
    </rPh>
    <phoneticPr fontId="2"/>
  </si>
  <si>
    <t>合計</t>
    <rPh sb="0" eb="2">
      <t>ゴウケイ</t>
    </rPh>
    <phoneticPr fontId="2"/>
  </si>
  <si>
    <t>主な食事内容</t>
    <rPh sb="0" eb="1">
      <t>オモ</t>
    </rPh>
    <rPh sb="2" eb="4">
      <t>ショクジ</t>
    </rPh>
    <rPh sb="4" eb="6">
      <t>ナイヨウ</t>
    </rPh>
    <phoneticPr fontId="2"/>
  </si>
  <si>
    <t>回数</t>
    <rPh sb="0" eb="2">
      <t>カイスウ</t>
    </rPh>
    <phoneticPr fontId="2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</si>
  <si>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</si>
  <si>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様式第６号の３（第９条関係）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</si>
  <si>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様式第６号の４（第９条関係）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</si>
  <si>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補助金等事業実績報告書</t>
    <rPh sb="0" eb="3">
      <t>ホジョキン</t>
    </rPh>
    <rPh sb="3" eb="4">
      <t>トウ</t>
    </rPh>
    <rPh sb="4" eb="6">
      <t>ジギョウ</t>
    </rPh>
    <rPh sb="6" eb="8">
      <t>ジッセキ</t>
    </rPh>
    <rPh sb="8" eb="11">
      <t>ホウコクショ</t>
    </rPh>
    <phoneticPr fontId="2"/>
  </si>
  <si>
    <t>補助金 領収金額</t>
    <rPh sb="0" eb="3">
      <t>ホジョキン</t>
    </rPh>
    <rPh sb="4" eb="6">
      <t>リョウシュウ</t>
    </rPh>
    <rPh sb="6" eb="8">
      <t>キンガク</t>
    </rPh>
    <phoneticPr fontId="2"/>
  </si>
  <si>
    <t>補助金 領収未済額</t>
    <rPh sb="0" eb="3">
      <t>ホジョキン</t>
    </rPh>
    <rPh sb="4" eb="6">
      <t>リョウシュウ</t>
    </rPh>
    <rPh sb="6" eb="8">
      <t>ミサイ</t>
    </rPh>
    <rPh sb="8" eb="9">
      <t>ガク</t>
    </rPh>
    <phoneticPr fontId="2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</si>
  <si>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</si>
  <si>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</si>
  <si>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☚どちらか低い方☛</t>
    <rPh sb="5" eb="6">
      <t>ヒク</t>
    </rPh>
    <rPh sb="7" eb="8">
      <t>ホウ</t>
    </rPh>
    <phoneticPr fontId="2"/>
  </si>
  <si>
    <t>総食数×250円＝</t>
    <rPh sb="0" eb="1">
      <t>ソウ</t>
    </rPh>
    <rPh sb="1" eb="3">
      <t>ショクスウ</t>
    </rPh>
    <rPh sb="7" eb="8">
      <t>エン</t>
    </rPh>
    <phoneticPr fontId="2"/>
  </si>
  <si>
    <t>　　　</t>
    <phoneticPr fontId="2"/>
  </si>
  <si>
    <t>運営経費支出額</t>
    <rPh sb="0" eb="2">
      <t>ウンエイ</t>
    </rPh>
    <rPh sb="2" eb="4">
      <t>ケイヒ</t>
    </rPh>
    <rPh sb="4" eb="6">
      <t>シシュツ</t>
    </rPh>
    <rPh sb="6" eb="7">
      <t>ガク</t>
    </rPh>
    <phoneticPr fontId="2"/>
  </si>
  <si>
    <t>当初概算払額</t>
    <rPh sb="0" eb="2">
      <t>トウショ</t>
    </rPh>
    <rPh sb="2" eb="4">
      <t>ガイサン</t>
    </rPh>
    <rPh sb="4" eb="5">
      <t>ハラ</t>
    </rPh>
    <rPh sb="5" eb="6">
      <t>ガク</t>
    </rPh>
    <phoneticPr fontId="2"/>
  </si>
  <si>
    <t>差し引き収支額</t>
    <rPh sb="0" eb="1">
      <t>サ</t>
    </rPh>
    <rPh sb="2" eb="3">
      <t>ヒ</t>
    </rPh>
    <rPh sb="4" eb="6">
      <t>シュウシ</t>
    </rPh>
    <rPh sb="6" eb="7">
      <t>ガク</t>
    </rPh>
    <phoneticPr fontId="2"/>
  </si>
  <si>
    <t>↤総支出額－総収入額</t>
    <rPh sb="1" eb="4">
      <t>ソウシシュツ</t>
    </rPh>
    <rPh sb="4" eb="5">
      <t>ガク</t>
    </rPh>
    <rPh sb="6" eb="7">
      <t>ソウ</t>
    </rPh>
    <rPh sb="7" eb="9">
      <t>シュウニュウ</t>
    </rPh>
    <rPh sb="9" eb="10">
      <t>ガク</t>
    </rPh>
    <phoneticPr fontId="2"/>
  </si>
  <si>
    <t>以下　自動計算しますので触らないでください</t>
    <rPh sb="0" eb="2">
      <t>イカ</t>
    </rPh>
    <rPh sb="3" eb="5">
      <t>ジドウ</t>
    </rPh>
    <rPh sb="5" eb="7">
      <t>ケイサン</t>
    </rPh>
    <rPh sb="12" eb="13">
      <t>サワ</t>
    </rPh>
    <phoneticPr fontId="2"/>
  </si>
  <si>
    <t>運営経費補助確定額</t>
    <rPh sb="0" eb="2">
      <t>ウンエイ</t>
    </rPh>
    <rPh sb="2" eb="4">
      <t>ケイヒ</t>
    </rPh>
    <rPh sb="4" eb="6">
      <t>ホジョ</t>
    </rPh>
    <rPh sb="6" eb="8">
      <t>カクテイ</t>
    </rPh>
    <rPh sb="8" eb="9">
      <t>ガク</t>
    </rPh>
    <phoneticPr fontId="2"/>
  </si>
  <si>
    <t>設備等経費補助確定額</t>
    <rPh sb="0" eb="2">
      <t>セツビ</t>
    </rPh>
    <rPh sb="2" eb="3">
      <t>トウ</t>
    </rPh>
    <rPh sb="3" eb="5">
      <t>ケイヒ</t>
    </rPh>
    <rPh sb="5" eb="7">
      <t>ホジョ</t>
    </rPh>
    <rPh sb="7" eb="9">
      <t>カクテイ</t>
    </rPh>
    <rPh sb="9" eb="10">
      <t>ガク</t>
    </rPh>
    <phoneticPr fontId="2"/>
  </si>
  <si>
    <t>参加費等収入額</t>
    <rPh sb="0" eb="3">
      <t>サンカヒ</t>
    </rPh>
    <rPh sb="3" eb="4">
      <t>トウ</t>
    </rPh>
    <rPh sb="4" eb="6">
      <t>シュウニュウ</t>
    </rPh>
    <rPh sb="6" eb="7">
      <t>ガク</t>
    </rPh>
    <phoneticPr fontId="2"/>
  </si>
  <si>
    <t>冷蔵庫　80,000円、
食器類（ランチプレート、碗　各30個）　25,665円
調理器具類（まな板、包丁等）20,000円
食洗機　50,000円</t>
    <rPh sb="0" eb="3">
      <t>レイゾウコ</t>
    </rPh>
    <rPh sb="10" eb="11">
      <t>エン</t>
    </rPh>
    <rPh sb="13" eb="15">
      <t>ショッキ</t>
    </rPh>
    <rPh sb="15" eb="16">
      <t>ルイ</t>
    </rPh>
    <rPh sb="39" eb="40">
      <t>エン</t>
    </rPh>
    <rPh sb="41" eb="43">
      <t>チョウリ</t>
    </rPh>
    <rPh sb="43" eb="45">
      <t>キグ</t>
    </rPh>
    <rPh sb="45" eb="46">
      <t>ルイ</t>
    </rPh>
    <rPh sb="49" eb="50">
      <t>イタ</t>
    </rPh>
    <rPh sb="51" eb="53">
      <t>ホウチョウ</t>
    </rPh>
    <rPh sb="53" eb="54">
      <t>トウ</t>
    </rPh>
    <rPh sb="61" eb="62">
      <t>エン</t>
    </rPh>
    <rPh sb="63" eb="66">
      <t>ショクセンキ</t>
    </rPh>
    <rPh sb="73" eb="74">
      <t>エン</t>
    </rPh>
    <phoneticPr fontId="2"/>
  </si>
  <si>
    <t>食事用テーブルの改修　24,335円</t>
    <rPh sb="0" eb="2">
      <t>ショクジ</t>
    </rPh>
    <rPh sb="2" eb="3">
      <t>ヨウ</t>
    </rPh>
    <rPh sb="8" eb="10">
      <t>カイシュウ</t>
    </rPh>
    <rPh sb="17" eb="18">
      <t>エン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</si>
  <si>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</si>
  <si>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光熱水費</t>
    <rPh sb="0" eb="4">
      <t>コウネツスイヒ</t>
    </rPh>
    <phoneticPr fontId="2"/>
  </si>
  <si>
    <t>印刷費</t>
    <rPh sb="0" eb="2">
      <t>インサツ</t>
    </rPh>
    <rPh sb="2" eb="3">
      <t>ヒ</t>
    </rPh>
    <phoneticPr fontId="2"/>
  </si>
  <si>
    <t>コピー代</t>
    <rPh sb="3" eb="4">
      <t>ダイ</t>
    </rPh>
    <phoneticPr fontId="2"/>
  </si>
  <si>
    <t>通信運搬量</t>
    <rPh sb="0" eb="2">
      <t>ツウシン</t>
    </rPh>
    <rPh sb="2" eb="4">
      <t>ウンパン</t>
    </rPh>
    <rPh sb="4" eb="5">
      <t>リョウ</t>
    </rPh>
    <phoneticPr fontId="2"/>
  </si>
  <si>
    <t>修繕費</t>
    <rPh sb="0" eb="3">
      <t>シュウゼンヒ</t>
    </rPh>
    <phoneticPr fontId="2"/>
  </si>
  <si>
    <t>ガスコンロの修繕</t>
    <rPh sb="6" eb="8">
      <t>シュウゼン</t>
    </rPh>
    <phoneticPr fontId="2"/>
  </si>
  <si>
    <t>開催実績詳細</t>
    <rPh sb="0" eb="2">
      <t>カイサイ</t>
    </rPh>
    <rPh sb="2" eb="4">
      <t>ジッセキ</t>
    </rPh>
    <rPh sb="4" eb="6">
      <t>ショウサイ</t>
    </rPh>
    <phoneticPr fontId="2"/>
  </si>
  <si>
    <t>その他市長が必要とする書類（領収書の写し等）</t>
    <rPh sb="2" eb="3">
      <t>タ</t>
    </rPh>
    <rPh sb="3" eb="5">
      <t>シチョウ</t>
    </rPh>
    <rPh sb="6" eb="8">
      <t>ヒツヨウ</t>
    </rPh>
    <rPh sb="11" eb="13">
      <t>ショルイ</t>
    </rPh>
    <rPh sb="14" eb="17">
      <t>リョウシュウショ</t>
    </rPh>
    <rPh sb="18" eb="19">
      <t>ウツ</t>
    </rPh>
    <rPh sb="20" eb="21">
      <t>トウ</t>
    </rPh>
    <phoneticPr fontId="2"/>
  </si>
  <si>
    <t>日に完了したので、富田林市補助金等交付規則第９条の規定に基づき、</t>
    <rPh sb="0" eb="1">
      <t>ニチ</t>
    </rPh>
    <rPh sb="2" eb="4">
      <t>カンリョウ</t>
    </rPh>
    <rPh sb="9" eb="12">
      <t>トンダバヤシ</t>
    </rPh>
    <rPh sb="12" eb="13">
      <t>シ</t>
    </rPh>
    <rPh sb="13" eb="16">
      <t>ホジョキン</t>
    </rPh>
    <rPh sb="16" eb="17">
      <t>トウ</t>
    </rPh>
    <rPh sb="17" eb="19">
      <t>コウフ</t>
    </rPh>
    <rPh sb="19" eb="21">
      <t>キソク</t>
    </rPh>
    <rPh sb="21" eb="22">
      <t>ダイ</t>
    </rPh>
    <rPh sb="23" eb="24">
      <t>ジョウ</t>
    </rPh>
    <rPh sb="25" eb="27">
      <t>キテイ</t>
    </rPh>
    <rPh sb="28" eb="29">
      <t>モト</t>
    </rPh>
    <phoneticPr fontId="2"/>
  </si>
  <si>
    <t>開設期間</t>
    <rPh sb="0" eb="2">
      <t>カイセツ</t>
    </rPh>
    <rPh sb="2" eb="4">
      <t>キカン</t>
    </rPh>
    <phoneticPr fontId="2"/>
  </si>
  <si>
    <t>【事業の概要】</t>
    <rPh sb="1" eb="3">
      <t>ジギョウ</t>
    </rPh>
    <rPh sb="4" eb="6">
      <t>ガイヨウ</t>
    </rPh>
    <phoneticPr fontId="2"/>
  </si>
  <si>
    <t>【食事の提供以外の取り組み実績】</t>
    <rPh sb="1" eb="3">
      <t>ショクジ</t>
    </rPh>
    <rPh sb="4" eb="6">
      <t>テイキョウ</t>
    </rPh>
    <rPh sb="6" eb="8">
      <t>イガイ</t>
    </rPh>
    <rPh sb="9" eb="10">
      <t>ト</t>
    </rPh>
    <rPh sb="11" eb="12">
      <t>ク</t>
    </rPh>
    <rPh sb="13" eb="15">
      <t>ジッセキ</t>
    </rPh>
    <phoneticPr fontId="2"/>
  </si>
  <si>
    <t>【開催場所】</t>
    <rPh sb="1" eb="3">
      <t>カイサイ</t>
    </rPh>
    <rPh sb="3" eb="5">
      <t>バショ</t>
    </rPh>
    <phoneticPr fontId="2"/>
  </si>
  <si>
    <t>【運営体制】</t>
    <rPh sb="1" eb="3">
      <t>ウンエイ</t>
    </rPh>
    <rPh sb="3" eb="5">
      <t>タイセイ</t>
    </rPh>
    <phoneticPr fontId="2"/>
  </si>
  <si>
    <t>【料金について】</t>
    <rPh sb="1" eb="3">
      <t>リョウキン</t>
    </rPh>
    <phoneticPr fontId="2"/>
  </si>
  <si>
    <t>子ども</t>
    <rPh sb="0" eb="1">
      <t>コ</t>
    </rPh>
    <phoneticPr fontId="2"/>
  </si>
  <si>
    <t>大人</t>
    <rPh sb="0" eb="2">
      <t>オトナ</t>
    </rPh>
    <phoneticPr fontId="2"/>
  </si>
  <si>
    <t>円</t>
    <rPh sb="0" eb="1">
      <t>エン</t>
    </rPh>
    <phoneticPr fontId="2"/>
  </si>
  <si>
    <t>【開催頻度】</t>
    <rPh sb="1" eb="3">
      <t>カイサイ</t>
    </rPh>
    <rPh sb="3" eb="5">
      <t>ヒンド</t>
    </rPh>
    <phoneticPr fontId="2"/>
  </si>
  <si>
    <t>回</t>
    <rPh sb="0" eb="1">
      <t>カイ</t>
    </rPh>
    <phoneticPr fontId="2"/>
  </si>
  <si>
    <t>【開催時間帯】</t>
    <rPh sb="1" eb="3">
      <t>カイサイ</t>
    </rPh>
    <rPh sb="3" eb="5">
      <t>ジカン</t>
    </rPh>
    <rPh sb="5" eb="6">
      <t>タイ</t>
    </rPh>
    <phoneticPr fontId="2"/>
  </si>
  <si>
    <t>～</t>
    <phoneticPr fontId="2"/>
  </si>
  <si>
    <t>食</t>
    <rPh sb="0" eb="1">
      <t>ショク</t>
    </rPh>
    <phoneticPr fontId="2"/>
  </si>
  <si>
    <t>食事提供数</t>
    <rPh sb="0" eb="2">
      <t>ショクジ</t>
    </rPh>
    <rPh sb="2" eb="4">
      <t>テイキョウ</t>
    </rPh>
    <rPh sb="4" eb="5">
      <t>スウ</t>
    </rPh>
    <phoneticPr fontId="2"/>
  </si>
  <si>
    <t>合計</t>
    <rPh sb="0" eb="2">
      <t>ゴウケイ</t>
    </rPh>
    <phoneticPr fontId="2"/>
  </si>
  <si>
    <t>×250円＝</t>
    <rPh sb="4" eb="5">
      <t>エン</t>
    </rPh>
    <phoneticPr fontId="2"/>
  </si>
  <si>
    <t>事業の内容</t>
    <rPh sb="0" eb="2">
      <t>ジギョウ</t>
    </rPh>
    <rPh sb="3" eb="5">
      <t>ナイヨウ</t>
    </rPh>
    <phoneticPr fontId="2"/>
  </si>
  <si>
    <t>最大補助額</t>
    <rPh sb="0" eb="2">
      <t>サイダイ</t>
    </rPh>
    <rPh sb="2" eb="4">
      <t>ホジョ</t>
    </rPh>
    <rPh sb="4" eb="5">
      <t>ガク</t>
    </rPh>
    <phoneticPr fontId="2"/>
  </si>
  <si>
    <t>開催回数</t>
    <rPh sb="0" eb="2">
      <t>カイサイ</t>
    </rPh>
    <rPh sb="2" eb="4">
      <t>カイスウ</t>
    </rPh>
    <phoneticPr fontId="2"/>
  </si>
  <si>
    <t>年間合計</t>
    <rPh sb="0" eb="2">
      <t>ネンカン</t>
    </rPh>
    <rPh sb="2" eb="4">
      <t>ゴウケイ</t>
    </rPh>
    <phoneticPr fontId="2"/>
  </si>
  <si>
    <t>自己資金</t>
    <rPh sb="0" eb="2">
      <t>ジコ</t>
    </rPh>
    <rPh sb="2" eb="4">
      <t>シキン</t>
    </rPh>
    <phoneticPr fontId="2"/>
  </si>
  <si>
    <t>施設改修費</t>
    <rPh sb="0" eb="2">
      <t>シセツ</t>
    </rPh>
    <rPh sb="2" eb="4">
      <t>カイシュウ</t>
    </rPh>
    <rPh sb="4" eb="5">
      <t>ヒ</t>
    </rPh>
    <phoneticPr fontId="2"/>
  </si>
  <si>
    <t>出納データベース</t>
    <rPh sb="0" eb="2">
      <t>スイトウ</t>
    </rPh>
    <phoneticPr fontId="20"/>
  </si>
  <si>
    <t>番号</t>
    <rPh sb="0" eb="2">
      <t>バンゴウ</t>
    </rPh>
    <phoneticPr fontId="20"/>
  </si>
  <si>
    <t>日付</t>
    <rPh sb="0" eb="2">
      <t>ヒヅケ</t>
    </rPh>
    <phoneticPr fontId="20"/>
  </si>
  <si>
    <t>品名</t>
    <rPh sb="0" eb="2">
      <t>ヒンメイ</t>
    </rPh>
    <phoneticPr fontId="20"/>
  </si>
  <si>
    <t>金額</t>
    <rPh sb="0" eb="2">
      <t>キンガク</t>
    </rPh>
    <phoneticPr fontId="20"/>
  </si>
  <si>
    <t>積算</t>
    <rPh sb="0" eb="2">
      <t>セキサン</t>
    </rPh>
    <phoneticPr fontId="20"/>
  </si>
  <si>
    <t>領収書番号</t>
    <rPh sb="0" eb="3">
      <t>リョウシュウショ</t>
    </rPh>
    <rPh sb="3" eb="5">
      <t>バンゴウ</t>
    </rPh>
    <phoneticPr fontId="20"/>
  </si>
  <si>
    <t>備考</t>
    <rPh sb="0" eb="2">
      <t>ビコウ</t>
    </rPh>
    <phoneticPr fontId="20"/>
  </si>
  <si>
    <t>食材費</t>
    <rPh sb="0" eb="2">
      <t>ショクザイ</t>
    </rPh>
    <rPh sb="2" eb="3">
      <t>ヒ</t>
    </rPh>
    <phoneticPr fontId="20"/>
  </si>
  <si>
    <t>お米</t>
    <rPh sb="1" eb="2">
      <t>コメ</t>
    </rPh>
    <phoneticPr fontId="20"/>
  </si>
  <si>
    <t>消耗品費</t>
    <rPh sb="0" eb="2">
      <t>ショウモウ</t>
    </rPh>
    <rPh sb="2" eb="3">
      <t>ヒン</t>
    </rPh>
    <rPh sb="3" eb="4">
      <t>ヒ</t>
    </rPh>
    <phoneticPr fontId="20"/>
  </si>
  <si>
    <t>洗剤</t>
    <rPh sb="0" eb="2">
      <t>センザイ</t>
    </rPh>
    <phoneticPr fontId="20"/>
  </si>
  <si>
    <t>豚肉ミンチ</t>
    <rPh sb="0" eb="2">
      <t>ブタニク</t>
    </rPh>
    <phoneticPr fontId="20"/>
  </si>
  <si>
    <t>謝礼金</t>
    <rPh sb="0" eb="3">
      <t>シャレイキン</t>
    </rPh>
    <phoneticPr fontId="20"/>
  </si>
  <si>
    <t>布巾</t>
    <rPh sb="0" eb="2">
      <t>フキン</t>
    </rPh>
    <phoneticPr fontId="20"/>
  </si>
  <si>
    <t>使用料・賃借料</t>
    <rPh sb="0" eb="3">
      <t>シヨウリョウ</t>
    </rPh>
    <rPh sb="4" eb="7">
      <t>チンシャクリョウ</t>
    </rPh>
    <phoneticPr fontId="20"/>
  </si>
  <si>
    <t>野菜類</t>
    <rPh sb="0" eb="3">
      <t>ヤサイルイ</t>
    </rPh>
    <phoneticPr fontId="20"/>
  </si>
  <si>
    <t>光熱水費</t>
    <rPh sb="0" eb="4">
      <t>コウネツスイヒ</t>
    </rPh>
    <phoneticPr fontId="20"/>
  </si>
  <si>
    <t>駐車場使用料</t>
    <rPh sb="0" eb="3">
      <t>チュウシャジョウ</t>
    </rPh>
    <rPh sb="3" eb="6">
      <t>シヨウリョウ</t>
    </rPh>
    <phoneticPr fontId="20"/>
  </si>
  <si>
    <t>保険料</t>
    <rPh sb="0" eb="3">
      <t>ホケンリョウ</t>
    </rPh>
    <phoneticPr fontId="20"/>
  </si>
  <si>
    <t>8月分保険料</t>
    <rPh sb="1" eb="3">
      <t>ガツブン</t>
    </rPh>
    <rPh sb="3" eb="6">
      <t>ホケンリョウ</t>
    </rPh>
    <phoneticPr fontId="20"/>
  </si>
  <si>
    <t>印刷費</t>
    <rPh sb="0" eb="2">
      <t>インサツ</t>
    </rPh>
    <rPh sb="2" eb="3">
      <t>ヒ</t>
    </rPh>
    <phoneticPr fontId="20"/>
  </si>
  <si>
    <t>通信運搬費</t>
    <rPh sb="0" eb="2">
      <t>ツウシン</t>
    </rPh>
    <rPh sb="2" eb="4">
      <t>ウンパン</t>
    </rPh>
    <rPh sb="4" eb="5">
      <t>ヒ</t>
    </rPh>
    <phoneticPr fontId="20"/>
  </si>
  <si>
    <t>案内ちらしの送付</t>
    <rPh sb="0" eb="2">
      <t>アンナイ</t>
    </rPh>
    <rPh sb="6" eb="8">
      <t>ソウフ</t>
    </rPh>
    <phoneticPr fontId="20"/>
  </si>
  <si>
    <t>チラシのコピー代</t>
    <rPh sb="7" eb="8">
      <t>ダイ</t>
    </rPh>
    <phoneticPr fontId="20"/>
  </si>
  <si>
    <t>修繕費</t>
    <rPh sb="0" eb="3">
      <t>シュウゼンヒ</t>
    </rPh>
    <phoneticPr fontId="20"/>
  </si>
  <si>
    <t>蛇口の修繕</t>
    <rPh sb="0" eb="2">
      <t>ジャグチ</t>
    </rPh>
    <rPh sb="3" eb="5">
      <t>シュウゼン</t>
    </rPh>
    <phoneticPr fontId="20"/>
  </si>
  <si>
    <t>講習会受講料</t>
    <rPh sb="0" eb="3">
      <t>コウシュウカイ</t>
    </rPh>
    <rPh sb="3" eb="6">
      <t>ジュコウリョウ</t>
    </rPh>
    <phoneticPr fontId="20"/>
  </si>
  <si>
    <t>食品衛生協会講習費</t>
    <rPh sb="0" eb="2">
      <t>ショクヒン</t>
    </rPh>
    <rPh sb="2" eb="4">
      <t>エイセイ</t>
    </rPh>
    <rPh sb="4" eb="6">
      <t>キョウカイ</t>
    </rPh>
    <rPh sb="6" eb="8">
      <t>コウシュウ</t>
    </rPh>
    <rPh sb="8" eb="9">
      <t>ヒ</t>
    </rPh>
    <phoneticPr fontId="20"/>
  </si>
  <si>
    <t>その他</t>
    <rPh sb="2" eb="3">
      <t>タ</t>
    </rPh>
    <phoneticPr fontId="20"/>
  </si>
  <si>
    <t>研修会旅費</t>
    <rPh sb="0" eb="3">
      <t>ケンシュウカイ</t>
    </rPh>
    <rPh sb="3" eb="5">
      <t>リョヒ</t>
    </rPh>
    <phoneticPr fontId="20"/>
  </si>
  <si>
    <t>合計</t>
    <rPh sb="0" eb="2">
      <t>ゴウケイ</t>
    </rPh>
    <phoneticPr fontId="20"/>
  </si>
  <si>
    <t>ボランティアの謝礼</t>
    <rPh sb="7" eb="9">
      <t>シャレイ</t>
    </rPh>
    <phoneticPr fontId="20"/>
  </si>
  <si>
    <t>肉類等</t>
    <rPh sb="0" eb="2">
      <t>ニクルイ</t>
    </rPh>
    <rPh sb="2" eb="3">
      <t>トウ</t>
    </rPh>
    <phoneticPr fontId="20"/>
  </si>
  <si>
    <t>※費目ごとに入力し、特に領収書で、食材費消耗品費に混らないように注意。
　領収書をもらうときに、分けて精算するのがよいと思います。</t>
    <rPh sb="1" eb="3">
      <t>ヒモク</t>
    </rPh>
    <rPh sb="6" eb="8">
      <t>ニュウリョク</t>
    </rPh>
    <rPh sb="10" eb="11">
      <t>トク</t>
    </rPh>
    <rPh sb="12" eb="15">
      <t>リョウシュウショ</t>
    </rPh>
    <rPh sb="17" eb="19">
      <t>ショクザイ</t>
    </rPh>
    <rPh sb="19" eb="20">
      <t>ヒ</t>
    </rPh>
    <rPh sb="20" eb="22">
      <t>ショウモウ</t>
    </rPh>
    <rPh sb="22" eb="23">
      <t>ヒン</t>
    </rPh>
    <rPh sb="23" eb="24">
      <t>ヒ</t>
    </rPh>
    <rPh sb="25" eb="26">
      <t>マ</t>
    </rPh>
    <rPh sb="32" eb="34">
      <t>チュウイ</t>
    </rPh>
    <rPh sb="37" eb="40">
      <t>リョウシュウショ</t>
    </rPh>
    <rPh sb="48" eb="49">
      <t>ワ</t>
    </rPh>
    <rPh sb="51" eb="53">
      <t>セイサン</t>
    </rPh>
    <rPh sb="60" eb="61">
      <t>オモ</t>
    </rPh>
    <phoneticPr fontId="20"/>
  </si>
  <si>
    <t>あり</t>
    <phoneticPr fontId="20"/>
  </si>
  <si>
    <t>なし</t>
    <phoneticPr fontId="20"/>
  </si>
  <si>
    <t>　</t>
    <phoneticPr fontId="2"/>
  </si>
  <si>
    <t>居場所づくりの内容</t>
    <rPh sb="0" eb="3">
      <t>イバショ</t>
    </rPh>
    <rPh sb="7" eb="9">
      <t>ナイヨウ</t>
    </rPh>
    <phoneticPr fontId="2"/>
  </si>
  <si>
    <t>事業実施による効果</t>
    <rPh sb="0" eb="2">
      <t>ジギョウ</t>
    </rPh>
    <rPh sb="2" eb="4">
      <t>ジッシ</t>
    </rPh>
    <rPh sb="7" eb="9">
      <t>コウカ</t>
    </rPh>
    <phoneticPr fontId="2"/>
  </si>
  <si>
    <t>備考</t>
    <rPh sb="0" eb="2">
      <t>ビコウ</t>
    </rPh>
    <phoneticPr fontId="2"/>
  </si>
  <si>
    <t>費目</t>
    <rPh sb="0" eb="2">
      <t>ヒモク</t>
    </rPh>
    <phoneticPr fontId="20"/>
  </si>
  <si>
    <t>富こども第</t>
    <rPh sb="0" eb="1">
      <t>トミ</t>
    </rPh>
    <rPh sb="4" eb="5">
      <t>ダイ</t>
    </rPh>
    <phoneticPr fontId="2"/>
  </si>
  <si>
    <t>～</t>
    <phoneticPr fontId="2"/>
  </si>
  <si>
    <t>年月日</t>
    <rPh sb="0" eb="1">
      <t>トシ</t>
    </rPh>
    <rPh sb="1" eb="2">
      <t>ガツ</t>
    </rPh>
    <rPh sb="2" eb="3">
      <t>ヒ</t>
    </rPh>
    <phoneticPr fontId="2"/>
  </si>
  <si>
    <t>208食×250円＝52,000円</t>
    <rPh sb="3" eb="4">
      <t>ショク</t>
    </rPh>
    <rPh sb="8" eb="9">
      <t>エン</t>
    </rPh>
    <rPh sb="16" eb="17">
      <t>エン</t>
    </rPh>
    <phoneticPr fontId="2"/>
  </si>
  <si>
    <t>（ ）精算額</t>
    <rPh sb="3" eb="5">
      <t>セイサン</t>
    </rPh>
    <rPh sb="5" eb="6">
      <t>ガク</t>
    </rPh>
    <phoneticPr fontId="2"/>
  </si>
  <si>
    <t>（〇）戻入額</t>
    <rPh sb="3" eb="5">
      <t>レイニュウ</t>
    </rPh>
    <rPh sb="5" eb="6">
      <t>ガク</t>
    </rPh>
    <phoneticPr fontId="2"/>
  </si>
  <si>
    <t>　　　</t>
    <phoneticPr fontId="2"/>
  </si>
  <si>
    <t>子ども180食　大人28食
合計　208食</t>
    <rPh sb="0" eb="1">
      <t>コ</t>
    </rPh>
    <rPh sb="6" eb="7">
      <t>ショク</t>
    </rPh>
    <rPh sb="8" eb="10">
      <t>オトナ</t>
    </rPh>
    <rPh sb="12" eb="13">
      <t>ショク</t>
    </rPh>
    <rPh sb="14" eb="16">
      <t>ゴウケイ</t>
    </rPh>
    <rPh sb="20" eb="21">
      <t>ショク</t>
    </rPh>
    <phoneticPr fontId="2"/>
  </si>
  <si>
    <t>子ども食堂の名称</t>
    <rPh sb="0" eb="1">
      <t>コ</t>
    </rPh>
    <rPh sb="3" eb="5">
      <t>ショクドウ</t>
    </rPh>
    <rPh sb="6" eb="8">
      <t>メイショウ</t>
    </rPh>
    <phoneticPr fontId="2"/>
  </si>
  <si>
    <t>収支決算書（様式第６号の３）</t>
    <rPh sb="0" eb="2">
      <t>シュウシ</t>
    </rPh>
    <rPh sb="2" eb="5">
      <t>ケッサンショ</t>
    </rPh>
    <rPh sb="6" eb="8">
      <t>ヨウシキ</t>
    </rPh>
    <rPh sb="8" eb="9">
      <t>ダイ</t>
    </rPh>
    <rPh sb="10" eb="11">
      <t>ゴウ</t>
    </rPh>
    <phoneticPr fontId="2"/>
  </si>
  <si>
    <t>決算書の支出の部の内訳書（様式第６号の４）</t>
    <rPh sb="0" eb="3">
      <t>ケッサンショ</t>
    </rPh>
    <rPh sb="4" eb="6">
      <t>シシュツ</t>
    </rPh>
    <rPh sb="7" eb="8">
      <t>ブ</t>
    </rPh>
    <rPh sb="9" eb="12">
      <t>ウチワケショ</t>
    </rPh>
    <rPh sb="13" eb="15">
      <t>ヨウシキ</t>
    </rPh>
    <rPh sb="15" eb="16">
      <t>ダイ</t>
    </rPh>
    <rPh sb="17" eb="18">
      <t>ゴウ</t>
    </rPh>
    <phoneticPr fontId="2"/>
  </si>
  <si>
    <t>2022.1.5</t>
  </si>
  <si>
    <t>2022.2.5</t>
  </si>
  <si>
    <t>2022.2.28</t>
  </si>
  <si>
    <t>2021.7.12</t>
  </si>
  <si>
    <t>2021.8.1</t>
  </si>
  <si>
    <t>2021.4.5</t>
  </si>
  <si>
    <t>2021.5.18</t>
  </si>
  <si>
    <t>2021.6.20</t>
  </si>
  <si>
    <t>2021.7.31</t>
  </si>
  <si>
    <t>2021.7.20</t>
  </si>
  <si>
    <t>2021.6.30</t>
  </si>
  <si>
    <t>2021.9.8</t>
  </si>
  <si>
    <t>2021.10.5</t>
  </si>
  <si>
    <t>2021.10.31</t>
  </si>
  <si>
    <t>2021.12.21</t>
  </si>
  <si>
    <t>食</t>
    <rPh sb="0" eb="1">
      <t>ショク</t>
    </rPh>
    <phoneticPr fontId="2"/>
  </si>
  <si>
    <t>大　人</t>
    <rPh sb="0" eb="1">
      <t>ダイ</t>
    </rPh>
    <rPh sb="2" eb="3">
      <t>ニン</t>
    </rPh>
    <phoneticPr fontId="2"/>
  </si>
  <si>
    <t>子ども</t>
    <phoneticPr fontId="2"/>
  </si>
  <si>
    <r>
      <t>様式第6号の4</t>
    </r>
    <r>
      <rPr>
        <sz val="11"/>
        <rFont val="ＭＳ 明朝"/>
        <family val="1"/>
        <charset val="128"/>
      </rPr>
      <t>に記載のとおり。</t>
    </r>
    <rPh sb="0" eb="2">
      <t>ヨウシキ</t>
    </rPh>
    <rPh sb="2" eb="3">
      <t>ダイ</t>
    </rPh>
    <rPh sb="4" eb="5">
      <t>ゴウ</t>
    </rPh>
    <phoneticPr fontId="2"/>
  </si>
  <si>
    <t>円 ×</t>
    <phoneticPr fontId="2"/>
  </si>
  <si>
    <t>円 ×</t>
    <phoneticPr fontId="2"/>
  </si>
  <si>
    <t xml:space="preserve">様式第５号（第１１条関係） 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</si>
  <si>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　</t>
    <phoneticPr fontId="2"/>
  </si>
  <si>
    <t>＝</t>
    <phoneticPr fontId="2"/>
  </si>
  <si>
    <t>…Ⓓ</t>
    <phoneticPr fontId="2"/>
  </si>
  <si>
    <t>…Ⓔ</t>
    <phoneticPr fontId="2"/>
  </si>
  <si>
    <t>◆運営経費補助額</t>
    <rPh sb="1" eb="3">
      <t>ウンエイ</t>
    </rPh>
    <rPh sb="3" eb="5">
      <t>ケイヒ</t>
    </rPh>
    <rPh sb="5" eb="7">
      <t>ホジョ</t>
    </rPh>
    <rPh sb="7" eb="8">
      <t>ガク</t>
    </rPh>
    <phoneticPr fontId="2"/>
  </si>
  <si>
    <t>総食数</t>
    <rPh sb="0" eb="1">
      <t>ソウ</t>
    </rPh>
    <rPh sb="1" eb="3">
      <t>ショクスウ</t>
    </rPh>
    <phoneticPr fontId="2"/>
  </si>
  <si>
    <t>×</t>
    <phoneticPr fontId="2"/>
  </si>
  <si>
    <t>・</t>
    <phoneticPr fontId="2"/>
  </si>
  <si>
    <t>◆設備等経費補助額</t>
    <rPh sb="1" eb="3">
      <t>セツビ</t>
    </rPh>
    <rPh sb="3" eb="4">
      <t>トウ</t>
    </rPh>
    <rPh sb="4" eb="6">
      <t>ケイヒ</t>
    </rPh>
    <rPh sb="6" eb="8">
      <t>ホジョ</t>
    </rPh>
    <rPh sb="8" eb="9">
      <t>ガク</t>
    </rPh>
    <phoneticPr fontId="2"/>
  </si>
  <si>
    <t>総支出額</t>
    <rPh sb="0" eb="3">
      <t>ソウシシュツ</t>
    </rPh>
    <rPh sb="3" eb="4">
      <t>ガク</t>
    </rPh>
    <phoneticPr fontId="2"/>
  </si>
  <si>
    <t>－</t>
    <phoneticPr fontId="2"/>
  </si>
  <si>
    <t>総収入額</t>
    <rPh sb="0" eb="1">
      <t>ソウ</t>
    </rPh>
    <rPh sb="1" eb="3">
      <t>シュウニュウ</t>
    </rPh>
    <rPh sb="3" eb="4">
      <t>ガク</t>
    </rPh>
    <phoneticPr fontId="2"/>
  </si>
  <si>
    <t>…Ⓑ</t>
    <phoneticPr fontId="2"/>
  </si>
  <si>
    <t>…Ⓐ</t>
    <phoneticPr fontId="2"/>
  </si>
  <si>
    <t>　◆補助金確定額</t>
    <rPh sb="2" eb="5">
      <t>ホジョキン</t>
    </rPh>
    <rPh sb="5" eb="7">
      <t>カクテイ</t>
    </rPh>
    <rPh sb="7" eb="8">
      <t>ガク</t>
    </rPh>
    <phoneticPr fontId="2"/>
  </si>
  <si>
    <t>　◆当初交付決定額</t>
    <rPh sb="2" eb="4">
      <t>トウショ</t>
    </rPh>
    <rPh sb="4" eb="6">
      <t>コウフ</t>
    </rPh>
    <rPh sb="6" eb="8">
      <t>ケッテイ</t>
    </rPh>
    <rPh sb="8" eb="9">
      <t>ガク</t>
    </rPh>
    <phoneticPr fontId="2"/>
  </si>
  <si>
    <t>　◆概算払額</t>
    <rPh sb="2" eb="4">
      <t>ガイサン</t>
    </rPh>
    <rPh sb="4" eb="5">
      <t>バライ</t>
    </rPh>
    <rPh sb="5" eb="6">
      <t>ガク</t>
    </rPh>
    <phoneticPr fontId="2"/>
  </si>
  <si>
    <t>　◆差し引き収支額</t>
    <rPh sb="2" eb="3">
      <t>サ</t>
    </rPh>
    <rPh sb="4" eb="5">
      <t>ヒ</t>
    </rPh>
    <rPh sb="6" eb="8">
      <t>シュウシ</t>
    </rPh>
    <rPh sb="8" eb="9">
      <t>ガク</t>
    </rPh>
    <phoneticPr fontId="2"/>
  </si>
  <si>
    <t>…Ⓒ(＝Ⓐ＋Ⓑ)</t>
    <phoneticPr fontId="2"/>
  </si>
  <si>
    <t>…(＝Ⓒ－Ⓔ)</t>
    <phoneticPr fontId="2"/>
  </si>
  <si>
    <t>　　　　　　　↕　どちらか低い方</t>
    <phoneticPr fontId="2"/>
  </si>
  <si>
    <t>　⇩</t>
    <phoneticPr fontId="2"/>
  </si>
  <si>
    <t>事業実績書（様式第５号）</t>
    <rPh sb="0" eb="2">
      <t>ジギョウ</t>
    </rPh>
    <rPh sb="2" eb="4">
      <t>ジッセキ</t>
    </rPh>
    <rPh sb="4" eb="5">
      <t>ショ</t>
    </rPh>
    <rPh sb="6" eb="8">
      <t>ヨウシキ</t>
    </rPh>
    <rPh sb="8" eb="9">
      <t>ダイ</t>
    </rPh>
    <rPh sb="10" eb="11">
      <t>ゴウ</t>
    </rPh>
    <phoneticPr fontId="2"/>
  </si>
  <si>
    <t>事業実績書</t>
    <rPh sb="0" eb="2">
      <t>ジギョウ</t>
    </rPh>
    <rPh sb="2" eb="4">
      <t>ジッセキ</t>
    </rPh>
    <rPh sb="4" eb="5">
      <t>ショ</t>
    </rPh>
    <phoneticPr fontId="2"/>
  </si>
  <si>
    <t>１．「実績報告書」については、ピンク色のセルにのみ必要事項を入力してください。金額に関するところは自動的に計算されます。</t>
    <rPh sb="3" eb="5">
      <t>ジッセキ</t>
    </rPh>
    <rPh sb="5" eb="8">
      <t>ホウコクショ</t>
    </rPh>
    <rPh sb="18" eb="19">
      <t>イロ</t>
    </rPh>
    <rPh sb="25" eb="27">
      <t>ヒツヨウ</t>
    </rPh>
    <rPh sb="27" eb="29">
      <t>ジコウ</t>
    </rPh>
    <rPh sb="30" eb="32">
      <t>ニュウリョク</t>
    </rPh>
    <rPh sb="39" eb="41">
      <t>キンガク</t>
    </rPh>
    <rPh sb="42" eb="43">
      <t>カン</t>
    </rPh>
    <rPh sb="49" eb="52">
      <t>ジドウテキ</t>
    </rPh>
    <rPh sb="53" eb="55">
      <t>ケイサン</t>
    </rPh>
    <phoneticPr fontId="2"/>
  </si>
  <si>
    <t>２．「事業実績書」については、ピンク色のセルにのみ必要事項を入力してください。青色のセルは自動計算されます。</t>
    <rPh sb="3" eb="5">
      <t>ジギョウ</t>
    </rPh>
    <rPh sb="5" eb="7">
      <t>ジッセキ</t>
    </rPh>
    <rPh sb="7" eb="8">
      <t>ショ</t>
    </rPh>
    <rPh sb="18" eb="19">
      <t>イロ</t>
    </rPh>
    <rPh sb="25" eb="27">
      <t>ヒツヨウ</t>
    </rPh>
    <rPh sb="27" eb="29">
      <t>ジコウ</t>
    </rPh>
    <rPh sb="30" eb="32">
      <t>ニュウリョク</t>
    </rPh>
    <rPh sb="39" eb="41">
      <t>アオイロ</t>
    </rPh>
    <rPh sb="45" eb="47">
      <t>ジドウ</t>
    </rPh>
    <rPh sb="47" eb="49">
      <t>ケイサン</t>
    </rPh>
    <phoneticPr fontId="2"/>
  </si>
  <si>
    <t>４．「収支決算書」については、ピンク色のセルにのみ必要事項を入力してください。青色のセルは自動計算されます。</t>
    <rPh sb="3" eb="5">
      <t>シュウシ</t>
    </rPh>
    <rPh sb="5" eb="7">
      <t>ケッサン</t>
    </rPh>
    <rPh sb="7" eb="8">
      <t>ショ</t>
    </rPh>
    <rPh sb="18" eb="19">
      <t>イロ</t>
    </rPh>
    <rPh sb="25" eb="27">
      <t>ヒツヨウ</t>
    </rPh>
    <rPh sb="27" eb="29">
      <t>ジコウ</t>
    </rPh>
    <rPh sb="30" eb="32">
      <t>ニュウリョク</t>
    </rPh>
    <rPh sb="39" eb="41">
      <t>アオイロ</t>
    </rPh>
    <rPh sb="45" eb="47">
      <t>ジドウ</t>
    </rPh>
    <rPh sb="47" eb="49">
      <t>ケイサン</t>
    </rPh>
    <phoneticPr fontId="2"/>
  </si>
  <si>
    <t>５．「データベース」については、領収書をすべて費目ごとに入力してください。費目は▼をクリックして選択してください。
   　領収書をすべて入力すれば、費目ごとの合計が自動計算され、「収支決算書」及び「支出の部の内訳」に反映されます。</t>
    <rPh sb="16" eb="19">
      <t>リョウシュウショ</t>
    </rPh>
    <rPh sb="23" eb="25">
      <t>ヒモク</t>
    </rPh>
    <rPh sb="28" eb="30">
      <t>ニュウリョク</t>
    </rPh>
    <rPh sb="37" eb="39">
      <t>ヒモク</t>
    </rPh>
    <rPh sb="48" eb="50">
      <t>センタク</t>
    </rPh>
    <rPh sb="62" eb="65">
      <t>リョウシュウショ</t>
    </rPh>
    <rPh sb="69" eb="71">
      <t>ニュウリョク</t>
    </rPh>
    <rPh sb="75" eb="77">
      <t>ヒモク</t>
    </rPh>
    <rPh sb="80" eb="82">
      <t>ゴウケイ</t>
    </rPh>
    <rPh sb="83" eb="85">
      <t>ジドウ</t>
    </rPh>
    <rPh sb="85" eb="87">
      <t>ケイサン</t>
    </rPh>
    <rPh sb="91" eb="93">
      <t>シュウシ</t>
    </rPh>
    <rPh sb="93" eb="95">
      <t>ケッサン</t>
    </rPh>
    <rPh sb="95" eb="96">
      <t>ショ</t>
    </rPh>
    <rPh sb="97" eb="98">
      <t>オヨ</t>
    </rPh>
    <rPh sb="100" eb="102">
      <t>シシュツ</t>
    </rPh>
    <rPh sb="103" eb="104">
      <t>ブ</t>
    </rPh>
    <rPh sb="105" eb="107">
      <t>ウチワケ</t>
    </rPh>
    <rPh sb="109" eb="111">
      <t>ハンエイ</t>
    </rPh>
    <phoneticPr fontId="2"/>
  </si>
  <si>
    <t>７． 後のシートは凡例です。参考にしてください。</t>
    <rPh sb="3" eb="4">
      <t>アト</t>
    </rPh>
    <rPh sb="9" eb="11">
      <t>ハンレイ</t>
    </rPh>
    <rPh sb="14" eb="16">
      <t>サンコウ</t>
    </rPh>
    <phoneticPr fontId="2"/>
  </si>
  <si>
    <t>６．「支出の部の内訳」については、ピンク色のセルにのみ必要事項を入力してください。青色のセルは自動計算されます。</t>
    <rPh sb="3" eb="5">
      <t>シシュツ</t>
    </rPh>
    <rPh sb="6" eb="7">
      <t>ブ</t>
    </rPh>
    <rPh sb="8" eb="10">
      <t>ウチワケ</t>
    </rPh>
    <phoneticPr fontId="2"/>
  </si>
  <si>
    <t>９.　入力した「実績報告書」及び「収支決算書」は、押印したもの提出してください。</t>
    <rPh sb="3" eb="5">
      <t>ニュウリョク</t>
    </rPh>
    <rPh sb="8" eb="10">
      <t>ジッセキ</t>
    </rPh>
    <rPh sb="10" eb="13">
      <t>ホウコクショ</t>
    </rPh>
    <rPh sb="14" eb="15">
      <t>オヨ</t>
    </rPh>
    <rPh sb="17" eb="19">
      <t>シュウシ</t>
    </rPh>
    <rPh sb="19" eb="21">
      <t>ケッサン</t>
    </rPh>
    <rPh sb="21" eb="22">
      <t>ショ</t>
    </rPh>
    <rPh sb="25" eb="27">
      <t>オウイン</t>
    </rPh>
    <rPh sb="31" eb="33">
      <t>テイシュツ</t>
    </rPh>
    <phoneticPr fontId="2"/>
  </si>
  <si>
    <t>　　関係書類を添えて報告します。</t>
    <rPh sb="2" eb="4">
      <t>カンケイ</t>
    </rPh>
    <rPh sb="4" eb="6">
      <t>ショルイ</t>
    </rPh>
    <rPh sb="7" eb="8">
      <t>ソ</t>
    </rPh>
    <rPh sb="10" eb="12">
      <t>ホウコク</t>
    </rPh>
    <phoneticPr fontId="2"/>
  </si>
  <si>
    <t>富田林市こども食堂運営支援事業</t>
    <rPh sb="0" eb="4">
      <t>トンダバヤシシ</t>
    </rPh>
    <rPh sb="7" eb="9">
      <t>ショクドウ</t>
    </rPh>
    <rPh sb="9" eb="11">
      <t>ウンエイ</t>
    </rPh>
    <rPh sb="11" eb="13">
      <t>シエン</t>
    </rPh>
    <rPh sb="13" eb="15">
      <t>ジギョウ</t>
    </rPh>
    <phoneticPr fontId="2"/>
  </si>
  <si>
    <t>８.　日付は「R5.4.1」「2023.4.1」など、「年月日」で入力してください。</t>
    <rPh sb="3" eb="5">
      <t>ヒヅケ</t>
    </rPh>
    <rPh sb="28" eb="31">
      <t>ネンガッピ</t>
    </rPh>
    <rPh sb="33" eb="35">
      <t>ニュウリョク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</si>
  <si>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</si>
  <si>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※「費目」はセルにカーソルを置くと▼が出ますので、クリックしてそこから選んでください</t>
    <rPh sb="2" eb="4">
      <t>ヒモク</t>
    </rPh>
    <rPh sb="14" eb="15">
      <t>オ</t>
    </rPh>
    <rPh sb="19" eb="20">
      <t>デ</t>
    </rPh>
    <rPh sb="35" eb="36">
      <t>エラ</t>
    </rPh>
    <phoneticPr fontId="20"/>
  </si>
  <si>
    <t>子ども食堂物価高騰対策補助金</t>
    <phoneticPr fontId="2"/>
  </si>
  <si>
    <t>各シートの入力方法</t>
    <rPh sb="0" eb="1">
      <t>カク</t>
    </rPh>
    <rPh sb="5" eb="7">
      <t>ニュウリョク</t>
    </rPh>
    <rPh sb="7" eb="9">
      <t>ホウホウ</t>
    </rPh>
    <phoneticPr fontId="2"/>
  </si>
  <si>
    <t>３．「開催実績詳細」については、開催した年月日、参加人数（子ども・大人）、主な食事内容及び主な居場所づくりの内容を
  　 入力してください。青色のセルは自動計算されます。</t>
    <rPh sb="3" eb="5">
      <t>カイサイ</t>
    </rPh>
    <rPh sb="5" eb="7">
      <t>ジッセキ</t>
    </rPh>
    <rPh sb="7" eb="9">
      <t>ショウサイ</t>
    </rPh>
    <rPh sb="16" eb="18">
      <t>カイサイ</t>
    </rPh>
    <rPh sb="20" eb="21">
      <t>ネン</t>
    </rPh>
    <rPh sb="21" eb="22">
      <t>ツキ</t>
    </rPh>
    <rPh sb="24" eb="26">
      <t>サンカ</t>
    </rPh>
    <rPh sb="26" eb="28">
      <t>ニンズウ</t>
    </rPh>
    <rPh sb="29" eb="30">
      <t>コ</t>
    </rPh>
    <rPh sb="33" eb="35">
      <t>オトナ</t>
    </rPh>
    <rPh sb="37" eb="38">
      <t>オモ</t>
    </rPh>
    <rPh sb="39" eb="41">
      <t>ショクジ</t>
    </rPh>
    <rPh sb="41" eb="43">
      <t>ナイヨウ</t>
    </rPh>
    <rPh sb="43" eb="44">
      <t>オヨ</t>
    </rPh>
    <rPh sb="45" eb="46">
      <t>オモ</t>
    </rPh>
    <rPh sb="47" eb="50">
      <t>イバショ</t>
    </rPh>
    <rPh sb="54" eb="56">
      <t>ナイヨウ</t>
    </rPh>
    <rPh sb="62" eb="6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</si>
</sst>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▲ &quot;#,##0"/>
    <numFmt numFmtId="177" formatCode="[DBNum3][$-411]0"/>
    <numFmt numFmtId="178" formatCode="#,##0_ "/>
    <numFmt numFmtId="179" formatCode="[$-411]ggge&quot;年&quot;m&quot;月&quot;d&quot;日&quot;;@"/>
    <numFmt numFmtId="180" formatCode="0&quot;食&quot;"/>
    <numFmt numFmtId="181" formatCode="[$-411]ge\.m\.d;@"/>
    <numFmt numFmtId="182" formatCode="General&quot;食&quot;"/>
    <numFmt numFmtId="183" formatCode="#,##0_ &quot;円&quot;"/>
    <numFmt numFmtId="184" formatCode="\ &quot;(&quot;#,##0&quot;食)&quot;"/>
    <numFmt numFmtId="185" formatCode="\ &quot;(&quot;#,##0&quot;円)&quot;"/>
    <numFmt numFmtId="186" formatCode="#,##0&quot;円&quot;"/>
    <numFmt numFmtId="187" formatCode="0_);[Red]\(0\)"/>
  </numFmts>
  <fonts count="30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6" fillId="0" borderId="0"/>
    <xf numFmtId="38" fontId="4" fillId="0" borderId="0" applyFont="0" applyFill="0" applyBorder="0" applyAlignment="0" applyProtection="0"/>
    <xf numFmtId="0" fontId="1" fillId="0" borderId="0">
      <alignment vertical="center"/>
    </xf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39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/>
    <xf numFmtId="38" fontId="0" fillId="0" borderId="0" xfId="1" applyFont="1"/>
    <xf numFmtId="38" fontId="4" fillId="0" borderId="0" xfId="1" applyFont="1"/>
    <xf numFmtId="38" fontId="7" fillId="0" borderId="0" xfId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1" xfId="1" applyFont="1" applyBorder="1"/>
    <xf numFmtId="38" fontId="0" fillId="0" borderId="1" xfId="1" applyFont="1" applyBorder="1" applyAlignment="1">
      <alignment wrapText="1"/>
    </xf>
    <xf numFmtId="38" fontId="4" fillId="0" borderId="0" xfId="1" applyFont="1" applyAlignment="1">
      <alignment vertical="center"/>
    </xf>
    <xf numFmtId="176" fontId="0" fillId="0" borderId="1" xfId="1" applyNumberFormat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6" xfId="0" applyFont="1" applyBorder="1"/>
    <xf numFmtId="0" fontId="0" fillId="0" borderId="5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2" xfId="0" applyFont="1" applyBorder="1"/>
    <xf numFmtId="0" fontId="0" fillId="0" borderId="7" xfId="0" applyFont="1" applyBorder="1"/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/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shrinkToFit="1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right" vertical="center"/>
    </xf>
    <xf numFmtId="176" fontId="0" fillId="2" borderId="1" xfId="1" applyNumberFormat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38" fontId="0" fillId="0" borderId="1" xfId="1" applyFont="1" applyBorder="1" applyAlignment="1">
      <alignment horizontal="center" vertical="center" shrinkToFit="1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 shrinkToFit="1"/>
    </xf>
    <xf numFmtId="38" fontId="0" fillId="0" borderId="19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11" fillId="0" borderId="0" xfId="1" applyFont="1" applyAlignment="1"/>
    <xf numFmtId="38" fontId="12" fillId="0" borderId="0" xfId="1" applyFont="1" applyAlignment="1">
      <alignment vertical="center"/>
    </xf>
    <xf numFmtId="38" fontId="11" fillId="0" borderId="20" xfId="1" applyFont="1" applyBorder="1" applyAlignment="1"/>
    <xf numFmtId="38" fontId="12" fillId="0" borderId="20" xfId="1" applyFont="1" applyBorder="1" applyAlignment="1">
      <alignment vertical="center"/>
    </xf>
    <xf numFmtId="38" fontId="12" fillId="0" borderId="20" xfId="1" applyFont="1" applyBorder="1" applyAlignment="1">
      <alignment vertical="center" shrinkToFit="1"/>
    </xf>
    <xf numFmtId="176" fontId="13" fillId="0" borderId="20" xfId="1" applyNumberFormat="1" applyFont="1" applyBorder="1" applyAlignment="1">
      <alignment vertical="center"/>
    </xf>
    <xf numFmtId="38" fontId="12" fillId="0" borderId="0" xfId="1" applyFont="1" applyBorder="1" applyAlignment="1">
      <alignment vertical="center" shrinkToFit="1"/>
    </xf>
    <xf numFmtId="38" fontId="12" fillId="0" borderId="0" xfId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38" fontId="14" fillId="0" borderId="0" xfId="1" applyFont="1" applyBorder="1" applyAlignment="1">
      <alignment vertical="center" shrinkToFit="1"/>
    </xf>
    <xf numFmtId="38" fontId="14" fillId="0" borderId="25" xfId="1" applyFont="1" applyBorder="1" applyAlignment="1">
      <alignment horizontal="center" vertical="center"/>
    </xf>
    <xf numFmtId="38" fontId="16" fillId="0" borderId="25" xfId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14" fillId="0" borderId="0" xfId="1" applyFont="1" applyBorder="1" applyAlignment="1">
      <alignment horizontal="right" vertical="center" shrinkToFit="1"/>
    </xf>
    <xf numFmtId="38" fontId="8" fillId="0" borderId="0" xfId="1" applyFont="1" applyAlignment="1">
      <alignment vertical="center"/>
    </xf>
    <xf numFmtId="38" fontId="16" fillId="0" borderId="0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14" fillId="0" borderId="25" xfId="1" applyFont="1" applyBorder="1" applyAlignment="1">
      <alignment horizontal="right" vertical="center" shrinkToFit="1"/>
    </xf>
    <xf numFmtId="38" fontId="15" fillId="0" borderId="25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2" fillId="0" borderId="18" xfId="1" applyFont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5" fillId="0" borderId="1" xfId="1" applyFont="1" applyBorder="1" applyAlignment="1">
      <alignment wrapText="1"/>
    </xf>
    <xf numFmtId="38" fontId="5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/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/>
    <xf numFmtId="0" fontId="0" fillId="0" borderId="16" xfId="0" applyBorder="1"/>
    <xf numFmtId="20" fontId="0" fillId="0" borderId="15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shrinkToFit="1"/>
    </xf>
    <xf numFmtId="38" fontId="5" fillId="0" borderId="1" xfId="1" applyFont="1" applyBorder="1" applyAlignment="1">
      <alignment horizontal="center" vertical="center" wrapText="1"/>
    </xf>
    <xf numFmtId="38" fontId="1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8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8" fillId="0" borderId="0" xfId="4" applyFont="1">
      <alignment vertical="center"/>
    </xf>
    <xf numFmtId="178" fontId="18" fillId="0" borderId="12" xfId="4" applyNumberFormat="1" applyFont="1" applyBorder="1">
      <alignment vertical="center"/>
    </xf>
    <xf numFmtId="0" fontId="18" fillId="0" borderId="12" xfId="4" applyFont="1" applyBorder="1" applyAlignment="1">
      <alignment horizontal="center" vertical="center"/>
    </xf>
    <xf numFmtId="178" fontId="18" fillId="0" borderId="0" xfId="4" applyNumberFormat="1" applyFont="1">
      <alignment vertical="center"/>
    </xf>
    <xf numFmtId="0" fontId="18" fillId="0" borderId="1" xfId="4" applyFont="1" applyBorder="1" applyAlignment="1">
      <alignment horizontal="center" vertical="center"/>
    </xf>
    <xf numFmtId="178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 shrinkToFit="1"/>
    </xf>
    <xf numFmtId="0" fontId="18" fillId="0" borderId="1" xfId="4" applyFont="1" applyBorder="1">
      <alignment vertical="center"/>
    </xf>
    <xf numFmtId="178" fontId="18" fillId="0" borderId="1" xfId="4" applyNumberFormat="1" applyFont="1" applyBorder="1">
      <alignment vertical="center"/>
    </xf>
    <xf numFmtId="31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>
      <alignment vertical="center"/>
    </xf>
    <xf numFmtId="178" fontId="18" fillId="0" borderId="0" xfId="4" applyNumberFormat="1" applyFont="1" applyBorder="1">
      <alignment vertical="center"/>
    </xf>
    <xf numFmtId="0" fontId="18" fillId="0" borderId="0" xfId="4" applyFont="1" applyBorder="1" applyAlignment="1">
      <alignment horizontal="center" vertical="center"/>
    </xf>
    <xf numFmtId="0" fontId="1" fillId="0" borderId="0" xfId="4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5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2" fontId="0" fillId="0" borderId="28" xfId="0" applyNumberFormat="1" applyBorder="1" applyAlignment="1">
      <alignment horizontal="center" vertical="center"/>
    </xf>
    <xf numFmtId="181" fontId="18" fillId="0" borderId="1" xfId="4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5" fillId="0" borderId="0" xfId="1" applyFont="1" applyAlignment="1">
      <alignment vertical="center" wrapText="1"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83" fontId="0" fillId="0" borderId="28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0" fillId="0" borderId="20" xfId="1" applyFont="1" applyBorder="1" applyAlignment="1">
      <alignment vertical="center"/>
    </xf>
    <xf numFmtId="0" fontId="18" fillId="0" borderId="12" xfId="4" applyFont="1" applyBorder="1" applyAlignment="1">
      <alignment vertical="center" wrapText="1"/>
    </xf>
    <xf numFmtId="0" fontId="23" fillId="0" borderId="0" xfId="4" applyFont="1">
      <alignment vertical="center"/>
    </xf>
    <xf numFmtId="0" fontId="22" fillId="0" borderId="12" xfId="4" applyFont="1" applyBorder="1" applyAlignment="1">
      <alignment vertical="top"/>
    </xf>
    <xf numFmtId="0" fontId="22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25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Border="1"/>
    <xf numFmtId="38" fontId="6" fillId="0" borderId="23" xfId="1" applyFont="1" applyBorder="1" applyAlignment="1">
      <alignment vertical="center"/>
    </xf>
    <xf numFmtId="38" fontId="25" fillId="0" borderId="0" xfId="1" applyFont="1" applyBorder="1" applyAlignment="1">
      <alignment vertical="center" shrinkToFit="1"/>
    </xf>
    <xf numFmtId="38" fontId="25" fillId="0" borderId="0" xfId="1" applyFont="1" applyBorder="1" applyAlignment="1">
      <alignment horizontal="center" vertical="center"/>
    </xf>
    <xf numFmtId="38" fontId="6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25" fillId="0" borderId="25" xfId="1" applyFont="1" applyBorder="1" applyAlignment="1">
      <alignment vertical="center" shrinkToFit="1"/>
    </xf>
    <xf numFmtId="38" fontId="25" fillId="0" borderId="25" xfId="1" applyFont="1" applyBorder="1" applyAlignment="1">
      <alignment horizontal="center" vertical="center"/>
    </xf>
    <xf numFmtId="38" fontId="25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2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left" vertical="center" wrapText="1"/>
    </xf>
    <xf numFmtId="38" fontId="5" fillId="0" borderId="12" xfId="1" applyFont="1" applyBorder="1" applyAlignment="1">
      <alignment horizontal="right" vertical="center" wrapText="1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176" fontId="0" fillId="2" borderId="1" xfId="1" applyNumberFormat="1" applyFont="1" applyFill="1" applyBorder="1" applyAlignment="1">
      <alignment horizontal="right" vertical="center"/>
    </xf>
    <xf numFmtId="38" fontId="16" fillId="0" borderId="0" xfId="1" applyFont="1" applyAlignment="1"/>
    <xf numFmtId="0" fontId="5" fillId="0" borderId="0" xfId="0" applyFont="1" applyBorder="1"/>
    <xf numFmtId="38" fontId="5" fillId="0" borderId="22" xfId="1" applyFont="1" applyBorder="1" applyAlignment="1">
      <alignment vertical="center"/>
    </xf>
    <xf numFmtId="38" fontId="14" fillId="0" borderId="1" xfId="1" applyFont="1" applyBorder="1" applyAlignment="1">
      <alignment horizontal="right" vertical="center"/>
    </xf>
    <xf numFmtId="38" fontId="12" fillId="0" borderId="0" xfId="1" applyFont="1" applyBorder="1" applyAlignment="1">
      <alignment horizontal="left" vertical="center"/>
    </xf>
    <xf numFmtId="185" fontId="8" fillId="0" borderId="0" xfId="0" applyNumberFormat="1" applyFont="1" applyFill="1" applyBorder="1" applyAlignment="1">
      <alignment horizontal="center" vertical="center"/>
    </xf>
    <xf numFmtId="0" fontId="27" fillId="0" borderId="1" xfId="4" applyFont="1" applyBorder="1">
      <alignment vertical="center"/>
    </xf>
    <xf numFmtId="0" fontId="18" fillId="3" borderId="1" xfId="4" applyFont="1" applyFill="1" applyBorder="1">
      <alignment vertical="center"/>
    </xf>
    <xf numFmtId="178" fontId="28" fillId="3" borderId="1" xfId="4" applyNumberFormat="1" applyFont="1" applyFill="1" applyBorder="1">
      <alignment vertical="center"/>
    </xf>
    <xf numFmtId="0" fontId="28" fillId="3" borderId="1" xfId="4" applyFont="1" applyFill="1" applyBorder="1">
      <alignment vertical="center"/>
    </xf>
    <xf numFmtId="178" fontId="28" fillId="0" borderId="1" xfId="4" applyNumberFormat="1" applyFont="1" applyBorder="1">
      <alignment vertical="center"/>
    </xf>
    <xf numFmtId="181" fontId="18" fillId="4" borderId="1" xfId="4" applyNumberFormat="1" applyFont="1" applyFill="1" applyBorder="1" applyAlignment="1">
      <alignment horizontal="center" vertical="center"/>
    </xf>
    <xf numFmtId="0" fontId="18" fillId="4" borderId="1" xfId="4" applyFont="1" applyFill="1" applyBorder="1">
      <alignment vertical="center"/>
    </xf>
    <xf numFmtId="178" fontId="25" fillId="4" borderId="1" xfId="4" applyNumberFormat="1" applyFont="1" applyFill="1" applyBorder="1">
      <alignment vertical="center"/>
    </xf>
    <xf numFmtId="0" fontId="29" fillId="3" borderId="1" xfId="4" applyFont="1" applyFill="1" applyBorder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9" fillId="0" borderId="5" xfId="6" applyNumberFormat="1" applyFont="1" applyBorder="1" applyAlignment="1" applyProtection="1">
      <alignment horizontal="center" vertical="center"/>
    </xf>
    <xf numFmtId="187" fontId="9" fillId="0" borderId="12" xfId="6" applyNumberFormat="1" applyFont="1" applyBorder="1" applyAlignment="1" applyProtection="1">
      <alignment horizontal="center" vertical="center"/>
    </xf>
    <xf numFmtId="187" fontId="9" fillId="0" borderId="5" xfId="6" applyNumberFormat="1" applyFont="1" applyBorder="1" applyAlignment="1">
      <alignment horizontal="center" vertical="center"/>
    </xf>
    <xf numFmtId="187" fontId="9" fillId="0" borderId="12" xfId="6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7" fontId="9" fillId="0" borderId="5" xfId="0" applyNumberFormat="1" applyFont="1" applyBorder="1" applyAlignment="1" applyProtection="1">
      <alignment horizontal="center" vertical="center"/>
    </xf>
    <xf numFmtId="187" fontId="9" fillId="0" borderId="12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3" borderId="2" xfId="0" applyNumberFormat="1" applyFill="1" applyBorder="1" applyAlignment="1">
      <alignment horizontal="center" vertical="center"/>
    </xf>
    <xf numFmtId="180" fontId="0" fillId="3" borderId="4" xfId="0" applyNumberForma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right" vertical="center" shrinkToFit="1"/>
    </xf>
    <xf numFmtId="38" fontId="0" fillId="0" borderId="13" xfId="1" applyFont="1" applyBorder="1" applyAlignment="1">
      <alignment horizontal="right" vertical="center" shrinkToFit="1"/>
    </xf>
    <xf numFmtId="38" fontId="0" fillId="0" borderId="14" xfId="1" applyFont="1" applyBorder="1" applyAlignment="1">
      <alignment horizontal="right" vertical="center" shrinkToFit="1"/>
    </xf>
    <xf numFmtId="38" fontId="0" fillId="0" borderId="7" xfId="1" applyFont="1" applyBorder="1" applyAlignment="1">
      <alignment horizontal="right" vertical="center" shrinkToFit="1"/>
    </xf>
    <xf numFmtId="176" fontId="0" fillId="2" borderId="2" xfId="1" applyNumberFormat="1" applyFont="1" applyFill="1" applyBorder="1" applyAlignment="1">
      <alignment horizontal="right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 wrapText="1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14" xfId="1" applyNumberFormat="1" applyFont="1" applyFill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top" wrapText="1"/>
    </xf>
    <xf numFmtId="38" fontId="0" fillId="0" borderId="1" xfId="1" applyFont="1" applyBorder="1" applyAlignment="1">
      <alignment horizontal="center" vertical="center" wrapText="1"/>
    </xf>
    <xf numFmtId="38" fontId="6" fillId="0" borderId="22" xfId="1" applyFont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center" vertical="center"/>
    </xf>
    <xf numFmtId="38" fontId="14" fillId="0" borderId="1" xfId="1" applyFont="1" applyBorder="1" applyAlignment="1">
      <alignment horizontal="right" vertical="center"/>
    </xf>
    <xf numFmtId="176" fontId="0" fillId="2" borderId="2" xfId="1" applyNumberFormat="1" applyFont="1" applyFill="1" applyBorder="1" applyAlignment="1">
      <alignment vertical="center"/>
    </xf>
    <xf numFmtId="176" fontId="0" fillId="2" borderId="4" xfId="1" applyNumberFormat="1" applyFont="1" applyFill="1" applyBorder="1" applyAlignment="1">
      <alignment vertical="center"/>
    </xf>
    <xf numFmtId="38" fontId="25" fillId="0" borderId="25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5" fillId="0" borderId="2" xfId="6" applyFont="1" applyBorder="1" applyAlignment="1">
      <alignment horizontal="right"/>
    </xf>
    <xf numFmtId="38" fontId="5" fillId="0" borderId="4" xfId="6" applyFont="1" applyBorder="1" applyAlignment="1">
      <alignment horizontal="right"/>
    </xf>
    <xf numFmtId="176" fontId="5" fillId="0" borderId="29" xfId="6" applyNumberFormat="1" applyFont="1" applyBorder="1" applyAlignment="1">
      <alignment horizontal="right"/>
    </xf>
    <xf numFmtId="176" fontId="5" fillId="0" borderId="30" xfId="6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26" fillId="0" borderId="0" xfId="1" applyFont="1" applyBorder="1" applyAlignment="1">
      <alignment horizontal="right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6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textRotation="255"/>
    </xf>
    <xf numFmtId="38" fontId="0" fillId="0" borderId="13" xfId="1" applyFont="1" applyBorder="1" applyAlignment="1">
      <alignment horizontal="center" vertical="center" textRotation="255"/>
    </xf>
    <xf numFmtId="38" fontId="0" fillId="0" borderId="15" xfId="1" applyFont="1" applyBorder="1" applyAlignment="1">
      <alignment horizontal="center" vertical="center" textRotation="255"/>
    </xf>
    <xf numFmtId="38" fontId="0" fillId="0" borderId="16" xfId="1" applyFont="1" applyBorder="1" applyAlignment="1">
      <alignment horizontal="center" vertical="center" textRotation="255"/>
    </xf>
    <xf numFmtId="38" fontId="0" fillId="0" borderId="14" xfId="1" applyFont="1" applyBorder="1" applyAlignment="1">
      <alignment horizontal="center" vertical="center" textRotation="255"/>
    </xf>
    <xf numFmtId="38" fontId="0" fillId="0" borderId="7" xfId="1" applyFont="1" applyBorder="1" applyAlignment="1">
      <alignment horizontal="center" vertical="center" textRotation="255"/>
    </xf>
    <xf numFmtId="186" fontId="5" fillId="0" borderId="0" xfId="0" applyNumberFormat="1" applyFont="1" applyBorder="1" applyAlignment="1">
      <alignment horizontal="center" vertical="center"/>
    </xf>
    <xf numFmtId="38" fontId="25" fillId="0" borderId="0" xfId="1" applyFont="1" applyBorder="1" applyAlignment="1">
      <alignment horizontal="center"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38" fontId="0" fillId="0" borderId="6" xfId="1" applyFont="1" applyFill="1" applyBorder="1" applyAlignment="1">
      <alignment horizontal="left" vertical="top" wrapText="1"/>
    </xf>
    <xf numFmtId="38" fontId="0" fillId="0" borderId="5" xfId="1" applyFont="1" applyFill="1" applyBorder="1" applyAlignment="1">
      <alignment horizontal="left" vertical="top" wrapText="1"/>
    </xf>
    <xf numFmtId="38" fontId="0" fillId="0" borderId="13" xfId="1" applyFont="1" applyFill="1" applyBorder="1" applyAlignment="1">
      <alignment horizontal="left" vertical="top" wrapText="1"/>
    </xf>
    <xf numFmtId="38" fontId="0" fillId="0" borderId="15" xfId="1" applyFont="1" applyFill="1" applyBorder="1" applyAlignment="1">
      <alignment horizontal="left" vertical="top" wrapText="1"/>
    </xf>
    <xf numFmtId="38" fontId="0" fillId="0" borderId="0" xfId="1" applyFont="1" applyFill="1" applyBorder="1" applyAlignment="1">
      <alignment horizontal="left" vertical="top" wrapText="1"/>
    </xf>
    <xf numFmtId="38" fontId="0" fillId="0" borderId="16" xfId="1" applyFont="1" applyFill="1" applyBorder="1" applyAlignment="1">
      <alignment horizontal="left" vertical="top" wrapText="1"/>
    </xf>
    <xf numFmtId="38" fontId="0" fillId="0" borderId="14" xfId="1" applyFont="1" applyFill="1" applyBorder="1" applyAlignment="1">
      <alignment horizontal="left" vertical="top" wrapText="1"/>
    </xf>
    <xf numFmtId="38" fontId="0" fillId="0" borderId="12" xfId="1" applyFont="1" applyFill="1" applyBorder="1" applyAlignment="1">
      <alignment horizontal="left" vertical="top" wrapText="1"/>
    </xf>
    <xf numFmtId="38" fontId="0" fillId="0" borderId="7" xfId="1" applyFont="1" applyFill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right"/>
    </xf>
    <xf numFmtId="38" fontId="5" fillId="0" borderId="4" xfId="0" applyNumberFormat="1" applyFont="1" applyBorder="1" applyAlignment="1">
      <alignment horizontal="right"/>
    </xf>
    <xf numFmtId="38" fontId="9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center" vertical="center" textRotation="255" shrinkToFit="1"/>
    </xf>
    <xf numFmtId="38" fontId="0" fillId="0" borderId="1" xfId="1" applyFont="1" applyBorder="1" applyAlignment="1">
      <alignment horizontal="center" vertical="center" textRotation="255"/>
    </xf>
    <xf numFmtId="38" fontId="15" fillId="0" borderId="0" xfId="1" applyFont="1" applyBorder="1" applyAlignment="1">
      <alignment horizontal="center" vertical="center"/>
    </xf>
    <xf numFmtId="38" fontId="15" fillId="0" borderId="16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/>
    </xf>
    <xf numFmtId="38" fontId="0" fillId="0" borderId="2" xfId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14" fillId="0" borderId="0" xfId="1" applyFont="1" applyFill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textRotation="255"/>
    </xf>
    <xf numFmtId="38" fontId="0" fillId="0" borderId="10" xfId="1" applyFont="1" applyBorder="1" applyAlignment="1">
      <alignment horizontal="center" vertical="center" textRotation="255"/>
    </xf>
    <xf numFmtId="38" fontId="0" fillId="0" borderId="8" xfId="1" applyFont="1" applyBorder="1" applyAlignment="1">
      <alignment horizontal="center" vertical="center" textRotation="255"/>
    </xf>
    <xf numFmtId="38" fontId="0" fillId="0" borderId="11" xfId="1" applyFont="1" applyBorder="1" applyAlignment="1">
      <alignment horizontal="right" vertical="center"/>
    </xf>
    <xf numFmtId="0" fontId="6" fillId="0" borderId="11" xfId="2" applyBorder="1" applyAlignment="1">
      <alignment vertical="center"/>
    </xf>
    <xf numFmtId="38" fontId="0" fillId="0" borderId="6" xfId="1" applyFont="1" applyFill="1" applyBorder="1" applyAlignment="1">
      <alignment horizontal="left" vertical="center"/>
    </xf>
    <xf numFmtId="38" fontId="0" fillId="0" borderId="5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horizontal="left" vertical="center"/>
    </xf>
    <xf numFmtId="38" fontId="6" fillId="0" borderId="15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6" xfId="1" applyFont="1" applyFill="1" applyBorder="1" applyAlignment="1">
      <alignment horizontal="left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 shrinkToFit="1"/>
    </xf>
    <xf numFmtId="38" fontId="0" fillId="0" borderId="7" xfId="1" applyFont="1" applyFill="1" applyBorder="1" applyAlignment="1">
      <alignment horizontal="center" vertical="center" shrinkToFit="1"/>
    </xf>
    <xf numFmtId="38" fontId="0" fillId="0" borderId="0" xfId="1" applyFont="1" applyAlignment="1">
      <alignment horizontal="center" vertical="center"/>
    </xf>
    <xf numFmtId="38" fontId="9" fillId="0" borderId="0" xfId="1" applyFont="1" applyAlignment="1">
      <alignment horizontal="center"/>
    </xf>
    <xf numFmtId="0" fontId="6" fillId="0" borderId="0" xfId="2" applyAlignment="1">
      <alignment horizontal="center"/>
    </xf>
  </cellXfs>
  <cellStyles count="7">
    <cellStyle name="ハイパーリンク" xfId="5" builtinId="8"/>
    <cellStyle name="桁区切り" xfId="6" builtinId="6"/>
    <cellStyle name="桁区切り 2" xfId="1" xr:uid="{00000000-0005-0000-0000-000002000000}"/>
    <cellStyle name="桁区切り 3" xfId="3" xr:uid="{00000000-0005-0000-0000-000003000000}"/>
    <cellStyle name="標準" xfId="0" builtinId="0"/>
    <cellStyle name="標準 2" xfId="2" xr:uid="{00000000-0005-0000-0000-000005000000}"/>
    <cellStyle name="標準 3" xfId="4" xr:uid="{00000000-0005-0000-0000-000006000000}"/>
  </cellStyles>
  <dxfs count="71">
    <dxf>
      <fill>
        <patternFill>
          <bgColor rgb="FFFFC7CE"/>
        </patternFill>
      </fill>
    </dxf>
    <dxf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fgColor rgb="FFFFC7CE"/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fgColor rgb="FFFF9999"/>
          <bgColor rgb="FFFFC7CE"/>
        </patternFill>
      </fill>
    </dxf>
    <dxf>
      <fill>
        <patternFill>
          <fgColor rgb="FFFF9999"/>
        </patternFill>
      </fill>
    </dxf>
    <dxf>
      <fill>
        <patternFill patternType="solid">
          <fgColor rgb="FFFF9999"/>
          <bgColor rgb="FFFFCCCC"/>
        </patternFill>
      </fill>
    </dxf>
    <dxf>
      <fill>
        <patternFill>
          <bgColor rgb="FFFF9999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C6EFCE"/>
      <color rgb="FF006100"/>
      <color rgb="FFFF9999"/>
      <color rgb="FFC6E6F1"/>
      <color rgb="FFFFFFFF"/>
      <color rgb="FF00CC99"/>
      <color rgb="FFFFCCCC"/>
      <color rgb="FF33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3</xdr:row>
      <xdr:rowOff>15363</xdr:rowOff>
    </xdr:from>
    <xdr:to>
      <xdr:col>5</xdr:col>
      <xdr:colOff>422480</xdr:colOff>
      <xdr:row>5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963628" y="683649"/>
          <a:ext cx="983227" cy="476250"/>
        </a:xfrm>
        <a:prstGeom prst="wedgeRoundRectCallout">
          <a:avLst>
            <a:gd name="adj1" fmla="val -21680"/>
            <a:gd name="adj2" fmla="val 82500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実際に集まった合計額を記入</a:t>
          </a:r>
        </a:p>
      </xdr:txBody>
    </xdr:sp>
    <xdr:clientData/>
  </xdr:twoCellAnchor>
  <xdr:twoCellAnchor>
    <xdr:from>
      <xdr:col>4</xdr:col>
      <xdr:colOff>199717</xdr:colOff>
      <xdr:row>9</xdr:row>
      <xdr:rowOff>92175</xdr:rowOff>
    </xdr:from>
    <xdr:to>
      <xdr:col>5</xdr:col>
      <xdr:colOff>238125</xdr:colOff>
      <xdr:row>10</xdr:row>
      <xdr:rowOff>153628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3687096" y="2757639"/>
          <a:ext cx="1075404" cy="307259"/>
        </a:xfrm>
        <a:prstGeom prst="wedgeRoundRectCallout">
          <a:avLst>
            <a:gd name="adj1" fmla="val 8789"/>
            <a:gd name="adj2" fmla="val -100000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総実食数</a:t>
          </a:r>
          <a:r>
            <a:rPr kumimoji="1" lang="en-US" altLang="ja-JP" sz="900"/>
            <a:t>×250</a:t>
          </a:r>
          <a:r>
            <a:rPr kumimoji="1" lang="ja-JP" altLang="en-US" sz="900"/>
            <a:t>円</a:t>
          </a:r>
        </a:p>
      </xdr:txBody>
    </xdr:sp>
    <xdr:clientData/>
  </xdr:twoCellAnchor>
  <xdr:twoCellAnchor>
    <xdr:from>
      <xdr:col>4</xdr:col>
      <xdr:colOff>983226</xdr:colOff>
      <xdr:row>6</xdr:row>
      <xdr:rowOff>222762</xdr:rowOff>
    </xdr:from>
    <xdr:to>
      <xdr:col>5</xdr:col>
      <xdr:colOff>906411</xdr:colOff>
      <xdr:row>7</xdr:row>
      <xdr:rowOff>391754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4470605" y="1782097"/>
          <a:ext cx="960181" cy="414798"/>
        </a:xfrm>
        <a:prstGeom prst="wedgeRoundRectCallout">
          <a:avLst>
            <a:gd name="adj1" fmla="val -60119"/>
            <a:gd name="adj2" fmla="val -54386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/>
            <a:t>寄付金も収入に入れます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983227</xdr:colOff>
      <xdr:row>10</xdr:row>
      <xdr:rowOff>222762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450383" y="2665464"/>
          <a:ext cx="983227" cy="468568"/>
        </a:xfrm>
        <a:prstGeom prst="wedgeRoundRectCallout">
          <a:avLst>
            <a:gd name="adj1" fmla="val 25195"/>
            <a:gd name="adj2" fmla="val -79303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予算額で概算払いしいる額</a:t>
          </a:r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4</xdr:col>
      <xdr:colOff>476249</xdr:colOff>
      <xdr:row>3</xdr:row>
      <xdr:rowOff>15363</xdr:rowOff>
    </xdr:from>
    <xdr:to>
      <xdr:col>5</xdr:col>
      <xdr:colOff>422480</xdr:colOff>
      <xdr:row>5</xdr:row>
      <xdr:rowOff>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3962399" y="672588"/>
          <a:ext cx="984456" cy="479937"/>
        </a:xfrm>
        <a:prstGeom prst="wedgeRoundRectCallout">
          <a:avLst>
            <a:gd name="adj1" fmla="val -21680"/>
            <a:gd name="adj2" fmla="val 82500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実際に集まった合計額を記入</a:t>
          </a:r>
        </a:p>
      </xdr:txBody>
    </xdr:sp>
    <xdr:clientData/>
  </xdr:twoCellAnchor>
  <xdr:twoCellAnchor>
    <xdr:from>
      <xdr:col>4</xdr:col>
      <xdr:colOff>1021633</xdr:colOff>
      <xdr:row>9</xdr:row>
      <xdr:rowOff>92174</xdr:rowOff>
    </xdr:from>
    <xdr:to>
      <xdr:col>6</xdr:col>
      <xdr:colOff>222762</xdr:colOff>
      <xdr:row>12</xdr:row>
      <xdr:rowOff>138266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4507783" y="2749649"/>
          <a:ext cx="1277579" cy="789042"/>
        </a:xfrm>
        <a:prstGeom prst="wedgeRoundRectCallout">
          <a:avLst>
            <a:gd name="adj1" fmla="val -53862"/>
            <a:gd name="adj2" fmla="val -67647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ここには、本年度の補助額がでます。実食数とは異なることがあります。</a:t>
          </a:r>
        </a:p>
      </xdr:txBody>
    </xdr:sp>
    <xdr:clientData/>
  </xdr:twoCellAnchor>
  <xdr:twoCellAnchor>
    <xdr:from>
      <xdr:col>4</xdr:col>
      <xdr:colOff>983226</xdr:colOff>
      <xdr:row>6</xdr:row>
      <xdr:rowOff>222762</xdr:rowOff>
    </xdr:from>
    <xdr:to>
      <xdr:col>5</xdr:col>
      <xdr:colOff>906411</xdr:colOff>
      <xdr:row>7</xdr:row>
      <xdr:rowOff>391754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4469376" y="1775337"/>
          <a:ext cx="961410" cy="416642"/>
        </a:xfrm>
        <a:prstGeom prst="wedgeRoundRectCallout">
          <a:avLst>
            <a:gd name="adj1" fmla="val -60119"/>
            <a:gd name="adj2" fmla="val -54386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/>
            <a:t>寄付金も収入に入れます</a:t>
          </a:r>
        </a:p>
      </xdr:txBody>
    </xdr:sp>
    <xdr:clientData/>
  </xdr:twoCellAnchor>
  <xdr:twoCellAnchor>
    <xdr:from>
      <xdr:col>2</xdr:col>
      <xdr:colOff>1129173</xdr:colOff>
      <xdr:row>9</xdr:row>
      <xdr:rowOff>192036</xdr:rowOff>
    </xdr:from>
    <xdr:to>
      <xdr:col>3</xdr:col>
      <xdr:colOff>937138</xdr:colOff>
      <xdr:row>11</xdr:row>
      <xdr:rowOff>168991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405523" y="2849511"/>
          <a:ext cx="979540" cy="472255"/>
        </a:xfrm>
        <a:prstGeom prst="wedgeRoundRectCallout">
          <a:avLst>
            <a:gd name="adj1" fmla="val 25195"/>
            <a:gd name="adj2" fmla="val -98975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予算額で概算払いしいる額</a:t>
          </a:r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3</xdr:col>
      <xdr:colOff>95250</xdr:colOff>
      <xdr:row>5</xdr:row>
      <xdr:rowOff>344366</xdr:rowOff>
    </xdr:from>
    <xdr:to>
      <xdr:col>4</xdr:col>
      <xdr:colOff>18435</xdr:colOff>
      <xdr:row>7</xdr:row>
      <xdr:rowOff>110377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2543175" y="1496891"/>
          <a:ext cx="961410" cy="413711"/>
        </a:xfrm>
        <a:prstGeom prst="wedgeRoundRectCallout">
          <a:avLst>
            <a:gd name="adj1" fmla="val 63060"/>
            <a:gd name="adj2" fmla="val 34987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900"/>
            <a:t>20</a:t>
          </a:r>
          <a:r>
            <a:rPr kumimoji="1" lang="ja-JP" altLang="en-US" sz="900"/>
            <a:t>万円が限度額です。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19</xdr:row>
      <xdr:rowOff>38100</xdr:rowOff>
    </xdr:from>
    <xdr:to>
      <xdr:col>7</xdr:col>
      <xdr:colOff>1133475</xdr:colOff>
      <xdr:row>28</xdr:row>
      <xdr:rowOff>47625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38125" y="4638675"/>
          <a:ext cx="7077075" cy="15525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・この「出納データベース」を使うと、費目別に自動計算してくれます。</a:t>
          </a:r>
          <a:endParaRPr kumimoji="1" lang="en-US" altLang="ja-JP" sz="1100"/>
        </a:p>
        <a:p>
          <a:pPr algn="l"/>
          <a:r>
            <a:rPr kumimoji="1" lang="ja-JP" altLang="en-US" sz="1100"/>
            <a:t>・このシートは、「収支決算書」「支出の部の内訳」シートに連動しています。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・この「領収書番号」にあわせて、領収書に同じ番号をつけて、別紙に領収書つづりを添付してください。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・項目ごとに入力していきますが、「費目」については、カーソルをあわせると「▼」が出ますので、そこをクリックすると費目のリストが出ますので、そこから選んでクリックしてください。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・領収書は、「食材費」と「消耗品費」を区別して入力してください。混じっているときは、別々に計算していただく必要があります。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23\Desktop\&#20986;&#32013;&#12487;&#12540;&#12479;&#12505;&#1254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（凡例）"/>
      <sheetName val="データベース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0"/>
  <sheetViews>
    <sheetView tabSelected="1" zoomScaleNormal="100" workbookViewId="0"/>
  </sheetViews>
  <sheetFormatPr defaultColWidth="9" defaultRowHeight="24" customHeight="1" x14ac:dyDescent="0.2"/>
  <cols>
    <col min="1" max="4" width="9" style="113"/>
    <col min="5" max="5" width="9.5" style="113" bestFit="1" customWidth="1"/>
    <col min="6" max="12" width="9" style="113"/>
    <col min="13" max="13" width="14.58203125" style="113" customWidth="1"/>
    <col min="14" max="16384" width="9" style="113"/>
  </cols>
  <sheetData>
    <row r="1" spans="1:18" ht="30.75" customHeight="1" x14ac:dyDescent="0.2">
      <c r="A1" s="113" t="s">
        <v>241</v>
      </c>
    </row>
    <row r="2" spans="1:18" ht="30.75" customHeight="1" x14ac:dyDescent="0.2">
      <c r="A2" s="209" t="s">
        <v>228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30.75" customHeight="1" x14ac:dyDescent="0.2">
      <c r="A3" s="209" t="s">
        <v>229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ht="43.5" customHeight="1" x14ac:dyDescent="0.2">
      <c r="A4" s="209" t="s">
        <v>242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ht="31.5" customHeight="1" x14ac:dyDescent="0.2">
      <c r="A5" s="209" t="s">
        <v>230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8" ht="43.5" customHeight="1" x14ac:dyDescent="0.2">
      <c r="A6" s="209" t="s">
        <v>231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8" s="165" customFormat="1" ht="30.75" customHeight="1" x14ac:dyDescent="0.2">
      <c r="A7" s="209" t="s">
        <v>233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8" spans="1:18" ht="30.75" customHeight="1" x14ac:dyDescent="0.2">
      <c r="A8" s="209" t="s">
        <v>232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18" ht="30.75" customHeight="1" x14ac:dyDescent="0.2">
      <c r="A9" s="208" t="s">
        <v>237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</row>
    <row r="10" spans="1:18" ht="30.75" customHeight="1" x14ac:dyDescent="0.2">
      <c r="A10" s="208" t="s">
        <v>234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</row>
  </sheetData>
  <mergeCells count="9">
    <mergeCell ref="A10:R10"/>
    <mergeCell ref="A9:R9"/>
    <mergeCell ref="A8:R8"/>
    <mergeCell ref="A2:R2"/>
    <mergeCell ref="A3:R3"/>
    <mergeCell ref="A4:R4"/>
    <mergeCell ref="A5:R5"/>
    <mergeCell ref="A6:R6"/>
    <mergeCell ref="A7:R7"/>
  </mergeCells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C1:G24"/>
  <sheetViews>
    <sheetView showZeros="0" view="pageBreakPreview" zoomScaleNormal="100" zoomScaleSheetLayoutView="100" workbookViewId="0">
      <selection activeCell="D3" sqref="D3:G3"/>
    </sheetView>
  </sheetViews>
  <sheetFormatPr defaultRowHeight="14" x14ac:dyDescent="0.2"/>
  <cols>
    <col min="1" max="3" width="9" style="5"/>
    <col min="4" max="4" width="15.83203125" style="5" customWidth="1"/>
    <col min="5" max="5" width="14.5" style="5" customWidth="1"/>
    <col min="6" max="6" width="33.33203125" style="5" customWidth="1"/>
    <col min="7" max="7" width="14.33203125" style="5" customWidth="1"/>
    <col min="8" max="259" width="9" style="5"/>
    <col min="260" max="260" width="15.83203125" style="5" customWidth="1"/>
    <col min="261" max="261" width="14.5" style="5" customWidth="1"/>
    <col min="262" max="262" width="33.33203125" style="5" customWidth="1"/>
    <col min="263" max="263" width="14.33203125" style="5" customWidth="1"/>
    <col min="264" max="515" width="9" style="5"/>
    <col min="516" max="516" width="15.83203125" style="5" customWidth="1"/>
    <col min="517" max="517" width="14.5" style="5" customWidth="1"/>
    <col min="518" max="518" width="33.33203125" style="5" customWidth="1"/>
    <col min="519" max="519" width="14.33203125" style="5" customWidth="1"/>
    <col min="520" max="771" width="9" style="5"/>
    <col min="772" max="772" width="15.83203125" style="5" customWidth="1"/>
    <col min="773" max="773" width="14.5" style="5" customWidth="1"/>
    <col min="774" max="774" width="33.33203125" style="5" customWidth="1"/>
    <col min="775" max="775" width="14.33203125" style="5" customWidth="1"/>
    <col min="776" max="1027" width="9" style="5"/>
    <col min="1028" max="1028" width="15.83203125" style="5" customWidth="1"/>
    <col min="1029" max="1029" width="14.5" style="5" customWidth="1"/>
    <col min="1030" max="1030" width="33.33203125" style="5" customWidth="1"/>
    <col min="1031" max="1031" width="14.33203125" style="5" customWidth="1"/>
    <col min="1032" max="1283" width="9" style="5"/>
    <col min="1284" max="1284" width="15.83203125" style="5" customWidth="1"/>
    <col min="1285" max="1285" width="14.5" style="5" customWidth="1"/>
    <col min="1286" max="1286" width="33.33203125" style="5" customWidth="1"/>
    <col min="1287" max="1287" width="14.33203125" style="5" customWidth="1"/>
    <col min="1288" max="1539" width="9" style="5"/>
    <col min="1540" max="1540" width="15.83203125" style="5" customWidth="1"/>
    <col min="1541" max="1541" width="14.5" style="5" customWidth="1"/>
    <col min="1542" max="1542" width="33.33203125" style="5" customWidth="1"/>
    <col min="1543" max="1543" width="14.33203125" style="5" customWidth="1"/>
    <col min="1544" max="1795" width="9" style="5"/>
    <col min="1796" max="1796" width="15.83203125" style="5" customWidth="1"/>
    <col min="1797" max="1797" width="14.5" style="5" customWidth="1"/>
    <col min="1798" max="1798" width="33.33203125" style="5" customWidth="1"/>
    <col min="1799" max="1799" width="14.33203125" style="5" customWidth="1"/>
    <col min="1800" max="2051" width="9" style="5"/>
    <col min="2052" max="2052" width="15.83203125" style="5" customWidth="1"/>
    <col min="2053" max="2053" width="14.5" style="5" customWidth="1"/>
    <col min="2054" max="2054" width="33.33203125" style="5" customWidth="1"/>
    <col min="2055" max="2055" width="14.33203125" style="5" customWidth="1"/>
    <col min="2056" max="2307" width="9" style="5"/>
    <col min="2308" max="2308" width="15.83203125" style="5" customWidth="1"/>
    <col min="2309" max="2309" width="14.5" style="5" customWidth="1"/>
    <col min="2310" max="2310" width="33.33203125" style="5" customWidth="1"/>
    <col min="2311" max="2311" width="14.33203125" style="5" customWidth="1"/>
    <col min="2312" max="2563" width="9" style="5"/>
    <col min="2564" max="2564" width="15.83203125" style="5" customWidth="1"/>
    <col min="2565" max="2565" width="14.5" style="5" customWidth="1"/>
    <col min="2566" max="2566" width="33.33203125" style="5" customWidth="1"/>
    <col min="2567" max="2567" width="14.33203125" style="5" customWidth="1"/>
    <col min="2568" max="2819" width="9" style="5"/>
    <col min="2820" max="2820" width="15.83203125" style="5" customWidth="1"/>
    <col min="2821" max="2821" width="14.5" style="5" customWidth="1"/>
    <col min="2822" max="2822" width="33.33203125" style="5" customWidth="1"/>
    <col min="2823" max="2823" width="14.33203125" style="5" customWidth="1"/>
    <col min="2824" max="3075" width="9" style="5"/>
    <col min="3076" max="3076" width="15.83203125" style="5" customWidth="1"/>
    <col min="3077" max="3077" width="14.5" style="5" customWidth="1"/>
    <col min="3078" max="3078" width="33.33203125" style="5" customWidth="1"/>
    <col min="3079" max="3079" width="14.33203125" style="5" customWidth="1"/>
    <col min="3080" max="3331" width="9" style="5"/>
    <col min="3332" max="3332" width="15.83203125" style="5" customWidth="1"/>
    <col min="3333" max="3333" width="14.5" style="5" customWidth="1"/>
    <col min="3334" max="3334" width="33.33203125" style="5" customWidth="1"/>
    <col min="3335" max="3335" width="14.33203125" style="5" customWidth="1"/>
    <col min="3336" max="3587" width="9" style="5"/>
    <col min="3588" max="3588" width="15.83203125" style="5" customWidth="1"/>
    <col min="3589" max="3589" width="14.5" style="5" customWidth="1"/>
    <col min="3590" max="3590" width="33.33203125" style="5" customWidth="1"/>
    <col min="3591" max="3591" width="14.33203125" style="5" customWidth="1"/>
    <col min="3592" max="3843" width="9" style="5"/>
    <col min="3844" max="3844" width="15.83203125" style="5" customWidth="1"/>
    <col min="3845" max="3845" width="14.5" style="5" customWidth="1"/>
    <col min="3846" max="3846" width="33.33203125" style="5" customWidth="1"/>
    <col min="3847" max="3847" width="14.33203125" style="5" customWidth="1"/>
    <col min="3848" max="4099" width="9" style="5"/>
    <col min="4100" max="4100" width="15.83203125" style="5" customWidth="1"/>
    <col min="4101" max="4101" width="14.5" style="5" customWidth="1"/>
    <col min="4102" max="4102" width="33.33203125" style="5" customWidth="1"/>
    <col min="4103" max="4103" width="14.33203125" style="5" customWidth="1"/>
    <col min="4104" max="4355" width="9" style="5"/>
    <col min="4356" max="4356" width="15.83203125" style="5" customWidth="1"/>
    <col min="4357" max="4357" width="14.5" style="5" customWidth="1"/>
    <col min="4358" max="4358" width="33.33203125" style="5" customWidth="1"/>
    <col min="4359" max="4359" width="14.33203125" style="5" customWidth="1"/>
    <col min="4360" max="4611" width="9" style="5"/>
    <col min="4612" max="4612" width="15.83203125" style="5" customWidth="1"/>
    <col min="4613" max="4613" width="14.5" style="5" customWidth="1"/>
    <col min="4614" max="4614" width="33.33203125" style="5" customWidth="1"/>
    <col min="4615" max="4615" width="14.33203125" style="5" customWidth="1"/>
    <col min="4616" max="4867" width="9" style="5"/>
    <col min="4868" max="4868" width="15.83203125" style="5" customWidth="1"/>
    <col min="4869" max="4869" width="14.5" style="5" customWidth="1"/>
    <col min="4870" max="4870" width="33.33203125" style="5" customWidth="1"/>
    <col min="4871" max="4871" width="14.33203125" style="5" customWidth="1"/>
    <col min="4872" max="5123" width="9" style="5"/>
    <col min="5124" max="5124" width="15.83203125" style="5" customWidth="1"/>
    <col min="5125" max="5125" width="14.5" style="5" customWidth="1"/>
    <col min="5126" max="5126" width="33.33203125" style="5" customWidth="1"/>
    <col min="5127" max="5127" width="14.33203125" style="5" customWidth="1"/>
    <col min="5128" max="5379" width="9" style="5"/>
    <col min="5380" max="5380" width="15.83203125" style="5" customWidth="1"/>
    <col min="5381" max="5381" width="14.5" style="5" customWidth="1"/>
    <col min="5382" max="5382" width="33.33203125" style="5" customWidth="1"/>
    <col min="5383" max="5383" width="14.33203125" style="5" customWidth="1"/>
    <col min="5384" max="5635" width="9" style="5"/>
    <col min="5636" max="5636" width="15.83203125" style="5" customWidth="1"/>
    <col min="5637" max="5637" width="14.5" style="5" customWidth="1"/>
    <col min="5638" max="5638" width="33.33203125" style="5" customWidth="1"/>
    <col min="5639" max="5639" width="14.33203125" style="5" customWidth="1"/>
    <col min="5640" max="5891" width="9" style="5"/>
    <col min="5892" max="5892" width="15.83203125" style="5" customWidth="1"/>
    <col min="5893" max="5893" width="14.5" style="5" customWidth="1"/>
    <col min="5894" max="5894" width="33.33203125" style="5" customWidth="1"/>
    <col min="5895" max="5895" width="14.33203125" style="5" customWidth="1"/>
    <col min="5896" max="6147" width="9" style="5"/>
    <col min="6148" max="6148" width="15.83203125" style="5" customWidth="1"/>
    <col min="6149" max="6149" width="14.5" style="5" customWidth="1"/>
    <col min="6150" max="6150" width="33.33203125" style="5" customWidth="1"/>
    <col min="6151" max="6151" width="14.33203125" style="5" customWidth="1"/>
    <col min="6152" max="6403" width="9" style="5"/>
    <col min="6404" max="6404" width="15.83203125" style="5" customWidth="1"/>
    <col min="6405" max="6405" width="14.5" style="5" customWidth="1"/>
    <col min="6406" max="6406" width="33.33203125" style="5" customWidth="1"/>
    <col min="6407" max="6407" width="14.33203125" style="5" customWidth="1"/>
    <col min="6408" max="6659" width="9" style="5"/>
    <col min="6660" max="6660" width="15.83203125" style="5" customWidth="1"/>
    <col min="6661" max="6661" width="14.5" style="5" customWidth="1"/>
    <col min="6662" max="6662" width="33.33203125" style="5" customWidth="1"/>
    <col min="6663" max="6663" width="14.33203125" style="5" customWidth="1"/>
    <col min="6664" max="6915" width="9" style="5"/>
    <col min="6916" max="6916" width="15.83203125" style="5" customWidth="1"/>
    <col min="6917" max="6917" width="14.5" style="5" customWidth="1"/>
    <col min="6918" max="6918" width="33.33203125" style="5" customWidth="1"/>
    <col min="6919" max="6919" width="14.33203125" style="5" customWidth="1"/>
    <col min="6920" max="7171" width="9" style="5"/>
    <col min="7172" max="7172" width="15.83203125" style="5" customWidth="1"/>
    <col min="7173" max="7173" width="14.5" style="5" customWidth="1"/>
    <col min="7174" max="7174" width="33.33203125" style="5" customWidth="1"/>
    <col min="7175" max="7175" width="14.33203125" style="5" customWidth="1"/>
    <col min="7176" max="7427" width="9" style="5"/>
    <col min="7428" max="7428" width="15.83203125" style="5" customWidth="1"/>
    <col min="7429" max="7429" width="14.5" style="5" customWidth="1"/>
    <col min="7430" max="7430" width="33.33203125" style="5" customWidth="1"/>
    <col min="7431" max="7431" width="14.33203125" style="5" customWidth="1"/>
    <col min="7432" max="7683" width="9" style="5"/>
    <col min="7684" max="7684" width="15.83203125" style="5" customWidth="1"/>
    <col min="7685" max="7685" width="14.5" style="5" customWidth="1"/>
    <col min="7686" max="7686" width="33.33203125" style="5" customWidth="1"/>
    <col min="7687" max="7687" width="14.33203125" style="5" customWidth="1"/>
    <col min="7688" max="7939" width="9" style="5"/>
    <col min="7940" max="7940" width="15.83203125" style="5" customWidth="1"/>
    <col min="7941" max="7941" width="14.5" style="5" customWidth="1"/>
    <col min="7942" max="7942" width="33.33203125" style="5" customWidth="1"/>
    <col min="7943" max="7943" width="14.33203125" style="5" customWidth="1"/>
    <col min="7944" max="8195" width="9" style="5"/>
    <col min="8196" max="8196" width="15.83203125" style="5" customWidth="1"/>
    <col min="8197" max="8197" width="14.5" style="5" customWidth="1"/>
    <col min="8198" max="8198" width="33.33203125" style="5" customWidth="1"/>
    <col min="8199" max="8199" width="14.33203125" style="5" customWidth="1"/>
    <col min="8200" max="8451" width="9" style="5"/>
    <col min="8452" max="8452" width="15.83203125" style="5" customWidth="1"/>
    <col min="8453" max="8453" width="14.5" style="5" customWidth="1"/>
    <col min="8454" max="8454" width="33.33203125" style="5" customWidth="1"/>
    <col min="8455" max="8455" width="14.33203125" style="5" customWidth="1"/>
    <col min="8456" max="8707" width="9" style="5"/>
    <col min="8708" max="8708" width="15.83203125" style="5" customWidth="1"/>
    <col min="8709" max="8709" width="14.5" style="5" customWidth="1"/>
    <col min="8710" max="8710" width="33.33203125" style="5" customWidth="1"/>
    <col min="8711" max="8711" width="14.33203125" style="5" customWidth="1"/>
    <col min="8712" max="8963" width="9" style="5"/>
    <col min="8964" max="8964" width="15.83203125" style="5" customWidth="1"/>
    <col min="8965" max="8965" width="14.5" style="5" customWidth="1"/>
    <col min="8966" max="8966" width="33.33203125" style="5" customWidth="1"/>
    <col min="8967" max="8967" width="14.33203125" style="5" customWidth="1"/>
    <col min="8968" max="9219" width="9" style="5"/>
    <col min="9220" max="9220" width="15.83203125" style="5" customWidth="1"/>
    <col min="9221" max="9221" width="14.5" style="5" customWidth="1"/>
    <col min="9222" max="9222" width="33.33203125" style="5" customWidth="1"/>
    <col min="9223" max="9223" width="14.33203125" style="5" customWidth="1"/>
    <col min="9224" max="9475" width="9" style="5"/>
    <col min="9476" max="9476" width="15.83203125" style="5" customWidth="1"/>
    <col min="9477" max="9477" width="14.5" style="5" customWidth="1"/>
    <col min="9478" max="9478" width="33.33203125" style="5" customWidth="1"/>
    <col min="9479" max="9479" width="14.33203125" style="5" customWidth="1"/>
    <col min="9480" max="9731" width="9" style="5"/>
    <col min="9732" max="9732" width="15.83203125" style="5" customWidth="1"/>
    <col min="9733" max="9733" width="14.5" style="5" customWidth="1"/>
    <col min="9734" max="9734" width="33.33203125" style="5" customWidth="1"/>
    <col min="9735" max="9735" width="14.33203125" style="5" customWidth="1"/>
    <col min="9736" max="9987" width="9" style="5"/>
    <col min="9988" max="9988" width="15.83203125" style="5" customWidth="1"/>
    <col min="9989" max="9989" width="14.5" style="5" customWidth="1"/>
    <col min="9990" max="9990" width="33.33203125" style="5" customWidth="1"/>
    <col min="9991" max="9991" width="14.33203125" style="5" customWidth="1"/>
    <col min="9992" max="10243" width="9" style="5"/>
    <col min="10244" max="10244" width="15.83203125" style="5" customWidth="1"/>
    <col min="10245" max="10245" width="14.5" style="5" customWidth="1"/>
    <col min="10246" max="10246" width="33.33203125" style="5" customWidth="1"/>
    <col min="10247" max="10247" width="14.33203125" style="5" customWidth="1"/>
    <col min="10248" max="10499" width="9" style="5"/>
    <col min="10500" max="10500" width="15.83203125" style="5" customWidth="1"/>
    <col min="10501" max="10501" width="14.5" style="5" customWidth="1"/>
    <col min="10502" max="10502" width="33.33203125" style="5" customWidth="1"/>
    <col min="10503" max="10503" width="14.33203125" style="5" customWidth="1"/>
    <col min="10504" max="10755" width="9" style="5"/>
    <col min="10756" max="10756" width="15.83203125" style="5" customWidth="1"/>
    <col min="10757" max="10757" width="14.5" style="5" customWidth="1"/>
    <col min="10758" max="10758" width="33.33203125" style="5" customWidth="1"/>
    <col min="10759" max="10759" width="14.33203125" style="5" customWidth="1"/>
    <col min="10760" max="11011" width="9" style="5"/>
    <col min="11012" max="11012" width="15.83203125" style="5" customWidth="1"/>
    <col min="11013" max="11013" width="14.5" style="5" customWidth="1"/>
    <col min="11014" max="11014" width="33.33203125" style="5" customWidth="1"/>
    <col min="11015" max="11015" width="14.33203125" style="5" customWidth="1"/>
    <col min="11016" max="11267" width="9" style="5"/>
    <col min="11268" max="11268" width="15.83203125" style="5" customWidth="1"/>
    <col min="11269" max="11269" width="14.5" style="5" customWidth="1"/>
    <col min="11270" max="11270" width="33.33203125" style="5" customWidth="1"/>
    <col min="11271" max="11271" width="14.33203125" style="5" customWidth="1"/>
    <col min="11272" max="11523" width="9" style="5"/>
    <col min="11524" max="11524" width="15.83203125" style="5" customWidth="1"/>
    <col min="11525" max="11525" width="14.5" style="5" customWidth="1"/>
    <col min="11526" max="11526" width="33.33203125" style="5" customWidth="1"/>
    <col min="11527" max="11527" width="14.33203125" style="5" customWidth="1"/>
    <col min="11528" max="11779" width="9" style="5"/>
    <col min="11780" max="11780" width="15.83203125" style="5" customWidth="1"/>
    <col min="11781" max="11781" width="14.5" style="5" customWidth="1"/>
    <col min="11782" max="11782" width="33.33203125" style="5" customWidth="1"/>
    <col min="11783" max="11783" width="14.33203125" style="5" customWidth="1"/>
    <col min="11784" max="12035" width="9" style="5"/>
    <col min="12036" max="12036" width="15.83203125" style="5" customWidth="1"/>
    <col min="12037" max="12037" width="14.5" style="5" customWidth="1"/>
    <col min="12038" max="12038" width="33.33203125" style="5" customWidth="1"/>
    <col min="12039" max="12039" width="14.33203125" style="5" customWidth="1"/>
    <col min="12040" max="12291" width="9" style="5"/>
    <col min="12292" max="12292" width="15.83203125" style="5" customWidth="1"/>
    <col min="12293" max="12293" width="14.5" style="5" customWidth="1"/>
    <col min="12294" max="12294" width="33.33203125" style="5" customWidth="1"/>
    <col min="12295" max="12295" width="14.33203125" style="5" customWidth="1"/>
    <col min="12296" max="12547" width="9" style="5"/>
    <col min="12548" max="12548" width="15.83203125" style="5" customWidth="1"/>
    <col min="12549" max="12549" width="14.5" style="5" customWidth="1"/>
    <col min="12550" max="12550" width="33.33203125" style="5" customWidth="1"/>
    <col min="12551" max="12551" width="14.33203125" style="5" customWidth="1"/>
    <col min="12552" max="12803" width="9" style="5"/>
    <col min="12804" max="12804" width="15.83203125" style="5" customWidth="1"/>
    <col min="12805" max="12805" width="14.5" style="5" customWidth="1"/>
    <col min="12806" max="12806" width="33.33203125" style="5" customWidth="1"/>
    <col min="12807" max="12807" width="14.33203125" style="5" customWidth="1"/>
    <col min="12808" max="13059" width="9" style="5"/>
    <col min="13060" max="13060" width="15.83203125" style="5" customWidth="1"/>
    <col min="13061" max="13061" width="14.5" style="5" customWidth="1"/>
    <col min="13062" max="13062" width="33.33203125" style="5" customWidth="1"/>
    <col min="13063" max="13063" width="14.33203125" style="5" customWidth="1"/>
    <col min="13064" max="13315" width="9" style="5"/>
    <col min="13316" max="13316" width="15.83203125" style="5" customWidth="1"/>
    <col min="13317" max="13317" width="14.5" style="5" customWidth="1"/>
    <col min="13318" max="13318" width="33.33203125" style="5" customWidth="1"/>
    <col min="13319" max="13319" width="14.33203125" style="5" customWidth="1"/>
    <col min="13320" max="13571" width="9" style="5"/>
    <col min="13572" max="13572" width="15.83203125" style="5" customWidth="1"/>
    <col min="13573" max="13573" width="14.5" style="5" customWidth="1"/>
    <col min="13574" max="13574" width="33.33203125" style="5" customWidth="1"/>
    <col min="13575" max="13575" width="14.33203125" style="5" customWidth="1"/>
    <col min="13576" max="13827" width="9" style="5"/>
    <col min="13828" max="13828" width="15.83203125" style="5" customWidth="1"/>
    <col min="13829" max="13829" width="14.5" style="5" customWidth="1"/>
    <col min="13830" max="13830" width="33.33203125" style="5" customWidth="1"/>
    <col min="13831" max="13831" width="14.33203125" style="5" customWidth="1"/>
    <col min="13832" max="14083" width="9" style="5"/>
    <col min="14084" max="14084" width="15.83203125" style="5" customWidth="1"/>
    <col min="14085" max="14085" width="14.5" style="5" customWidth="1"/>
    <col min="14086" max="14086" width="33.33203125" style="5" customWidth="1"/>
    <col min="14087" max="14087" width="14.33203125" style="5" customWidth="1"/>
    <col min="14088" max="14339" width="9" style="5"/>
    <col min="14340" max="14340" width="15.83203125" style="5" customWidth="1"/>
    <col min="14341" max="14341" width="14.5" style="5" customWidth="1"/>
    <col min="14342" max="14342" width="33.33203125" style="5" customWidth="1"/>
    <col min="14343" max="14343" width="14.33203125" style="5" customWidth="1"/>
    <col min="14344" max="14595" width="9" style="5"/>
    <col min="14596" max="14596" width="15.83203125" style="5" customWidth="1"/>
    <col min="14597" max="14597" width="14.5" style="5" customWidth="1"/>
    <col min="14598" max="14598" width="33.33203125" style="5" customWidth="1"/>
    <col min="14599" max="14599" width="14.33203125" style="5" customWidth="1"/>
    <col min="14600" max="14851" width="9" style="5"/>
    <col min="14852" max="14852" width="15.83203125" style="5" customWidth="1"/>
    <col min="14853" max="14853" width="14.5" style="5" customWidth="1"/>
    <col min="14854" max="14854" width="33.33203125" style="5" customWidth="1"/>
    <col min="14855" max="14855" width="14.33203125" style="5" customWidth="1"/>
    <col min="14856" max="15107" width="9" style="5"/>
    <col min="15108" max="15108" width="15.83203125" style="5" customWidth="1"/>
    <col min="15109" max="15109" width="14.5" style="5" customWidth="1"/>
    <col min="15110" max="15110" width="33.33203125" style="5" customWidth="1"/>
    <col min="15111" max="15111" width="14.33203125" style="5" customWidth="1"/>
    <col min="15112" max="15363" width="9" style="5"/>
    <col min="15364" max="15364" width="15.83203125" style="5" customWidth="1"/>
    <col min="15365" max="15365" width="14.5" style="5" customWidth="1"/>
    <col min="15366" max="15366" width="33.33203125" style="5" customWidth="1"/>
    <col min="15367" max="15367" width="14.33203125" style="5" customWidth="1"/>
    <col min="15368" max="15619" width="9" style="5"/>
    <col min="15620" max="15620" width="15.83203125" style="5" customWidth="1"/>
    <col min="15621" max="15621" width="14.5" style="5" customWidth="1"/>
    <col min="15622" max="15622" width="33.33203125" style="5" customWidth="1"/>
    <col min="15623" max="15623" width="14.33203125" style="5" customWidth="1"/>
    <col min="15624" max="15875" width="9" style="5"/>
    <col min="15876" max="15876" width="15.83203125" style="5" customWidth="1"/>
    <col min="15877" max="15877" width="14.5" style="5" customWidth="1"/>
    <col min="15878" max="15878" width="33.33203125" style="5" customWidth="1"/>
    <col min="15879" max="15879" width="14.33203125" style="5" customWidth="1"/>
    <col min="15880" max="16131" width="9" style="5"/>
    <col min="16132" max="16132" width="15.83203125" style="5" customWidth="1"/>
    <col min="16133" max="16133" width="14.5" style="5" customWidth="1"/>
    <col min="16134" max="16134" width="33.33203125" style="5" customWidth="1"/>
    <col min="16135" max="16135" width="14.33203125" style="5" customWidth="1"/>
    <col min="16136" max="16384" width="9" style="5"/>
  </cols>
  <sheetData>
    <row r="1" spans="3:7" ht="21" customHeight="1" x14ac:dyDescent="0.2">
      <c r="C1" s="5" t="s">
        <v>77</v>
      </c>
      <c r="D1" s="6"/>
    </row>
    <row r="2" spans="3:7" ht="21" customHeight="1" x14ac:dyDescent="0.2">
      <c r="G2" s="7" t="s">
        <v>15</v>
      </c>
    </row>
    <row r="3" spans="3:7" ht="21" customHeight="1" x14ac:dyDescent="0.25">
      <c r="D3" s="390" t="s">
        <v>35</v>
      </c>
      <c r="E3" s="391"/>
      <c r="F3" s="391"/>
      <c r="G3" s="391"/>
    </row>
    <row r="4" spans="3:7" ht="23.25" customHeight="1" x14ac:dyDescent="0.2">
      <c r="G4" s="8" t="s">
        <v>4</v>
      </c>
    </row>
    <row r="5" spans="3:7" ht="23.25" customHeight="1" x14ac:dyDescent="0.2">
      <c r="C5" s="312" t="s">
        <v>36</v>
      </c>
      <c r="D5" s="312"/>
      <c r="E5" s="76" t="s">
        <v>37</v>
      </c>
      <c r="F5" s="76" t="s">
        <v>38</v>
      </c>
      <c r="G5" s="76" t="s">
        <v>39</v>
      </c>
    </row>
    <row r="6" spans="3:7" ht="67.5" customHeight="1" x14ac:dyDescent="0.2">
      <c r="C6" s="361" t="s">
        <v>40</v>
      </c>
      <c r="D6" s="13" t="s">
        <v>45</v>
      </c>
      <c r="E6" s="12">
        <v>175665</v>
      </c>
      <c r="F6" s="87" t="s">
        <v>94</v>
      </c>
      <c r="G6" s="12">
        <f>+E6</f>
        <v>175665</v>
      </c>
    </row>
    <row r="7" spans="3:7" ht="23.25" customHeight="1" x14ac:dyDescent="0.2">
      <c r="C7" s="361"/>
      <c r="D7" s="13" t="s">
        <v>23</v>
      </c>
      <c r="E7" s="12">
        <v>24335</v>
      </c>
      <c r="F7" s="88" t="s">
        <v>95</v>
      </c>
      <c r="G7" s="12">
        <f>+E7</f>
        <v>24335</v>
      </c>
    </row>
    <row r="8" spans="3:7" ht="23.25" customHeight="1" x14ac:dyDescent="0.2">
      <c r="C8" s="361"/>
      <c r="D8" s="76" t="s">
        <v>41</v>
      </c>
      <c r="E8" s="12">
        <f>SUM(E6:E7)</f>
        <v>200000</v>
      </c>
      <c r="F8" s="9"/>
      <c r="G8" s="12">
        <f>+E8</f>
        <v>200000</v>
      </c>
    </row>
    <row r="9" spans="3:7" ht="23.5" customHeight="1" x14ac:dyDescent="0.2">
      <c r="C9" s="361" t="s">
        <v>24</v>
      </c>
      <c r="D9" s="9" t="s">
        <v>25</v>
      </c>
      <c r="E9" s="12">
        <v>36800</v>
      </c>
      <c r="F9" s="88" t="s">
        <v>46</v>
      </c>
      <c r="G9" s="12">
        <f>+E9</f>
        <v>36800</v>
      </c>
    </row>
    <row r="10" spans="3:7" ht="23.5" customHeight="1" x14ac:dyDescent="0.2">
      <c r="C10" s="361"/>
      <c r="D10" s="9" t="s">
        <v>26</v>
      </c>
      <c r="E10" s="12">
        <v>9500</v>
      </c>
      <c r="F10" s="89" t="s">
        <v>47</v>
      </c>
      <c r="G10" s="12">
        <f>+E10</f>
        <v>9500</v>
      </c>
    </row>
    <row r="11" spans="3:7" ht="23.5" customHeight="1" x14ac:dyDescent="0.2">
      <c r="C11" s="361"/>
      <c r="D11" s="10" t="s">
        <v>27</v>
      </c>
      <c r="E11" s="12">
        <v>6000</v>
      </c>
      <c r="F11" s="88" t="s">
        <v>48</v>
      </c>
      <c r="G11" s="12">
        <f t="shared" ref="G11:G22" si="0">+E11</f>
        <v>6000</v>
      </c>
    </row>
    <row r="12" spans="3:7" ht="23.5" customHeight="1" x14ac:dyDescent="0.2">
      <c r="C12" s="361"/>
      <c r="D12" s="10" t="s">
        <v>96</v>
      </c>
      <c r="E12" s="12"/>
      <c r="F12" s="88"/>
      <c r="G12" s="12"/>
    </row>
    <row r="13" spans="3:7" ht="23.5" customHeight="1" x14ac:dyDescent="0.2">
      <c r="C13" s="361"/>
      <c r="D13" s="10" t="s">
        <v>97</v>
      </c>
      <c r="E13" s="12"/>
      <c r="F13" s="88"/>
      <c r="G13" s="12"/>
    </row>
    <row r="14" spans="3:7" ht="23.5" customHeight="1" x14ac:dyDescent="0.2">
      <c r="C14" s="361"/>
      <c r="D14" s="9" t="s">
        <v>30</v>
      </c>
      <c r="E14" s="12">
        <v>10800</v>
      </c>
      <c r="F14" s="88" t="s">
        <v>49</v>
      </c>
      <c r="G14" s="12">
        <f t="shared" si="0"/>
        <v>10800</v>
      </c>
    </row>
    <row r="15" spans="3:7" ht="23.5" customHeight="1" x14ac:dyDescent="0.2">
      <c r="C15" s="361"/>
      <c r="D15" s="9" t="s">
        <v>98</v>
      </c>
      <c r="E15" s="12">
        <v>3100</v>
      </c>
      <c r="F15" s="88" t="s">
        <v>99</v>
      </c>
      <c r="G15" s="12">
        <f t="shared" si="0"/>
        <v>3100</v>
      </c>
    </row>
    <row r="16" spans="3:7" ht="23.5" customHeight="1" x14ac:dyDescent="0.2">
      <c r="C16" s="361"/>
      <c r="D16" s="9" t="s">
        <v>100</v>
      </c>
      <c r="E16" s="12"/>
      <c r="F16" s="88"/>
      <c r="G16" s="12">
        <f t="shared" si="0"/>
        <v>0</v>
      </c>
    </row>
    <row r="17" spans="3:7" ht="23.5" customHeight="1" x14ac:dyDescent="0.2">
      <c r="C17" s="361"/>
      <c r="D17" s="9" t="s">
        <v>101</v>
      </c>
      <c r="E17" s="12">
        <v>15000</v>
      </c>
      <c r="F17" s="88" t="s">
        <v>102</v>
      </c>
      <c r="G17" s="12">
        <f t="shared" si="0"/>
        <v>15000</v>
      </c>
    </row>
    <row r="18" spans="3:7" ht="23.25" customHeight="1" x14ac:dyDescent="0.2">
      <c r="C18" s="361"/>
      <c r="D18" s="9" t="s">
        <v>50</v>
      </c>
      <c r="E18" s="12">
        <v>10000</v>
      </c>
      <c r="F18" s="88" t="s">
        <v>51</v>
      </c>
      <c r="G18" s="12">
        <f t="shared" si="0"/>
        <v>10000</v>
      </c>
    </row>
    <row r="19" spans="3:7" ht="23.25" customHeight="1" x14ac:dyDescent="0.2">
      <c r="C19" s="361"/>
      <c r="D19" s="9"/>
      <c r="E19" s="12"/>
      <c r="F19" s="9"/>
      <c r="G19" s="12"/>
    </row>
    <row r="20" spans="3:7" ht="23.25" customHeight="1" x14ac:dyDescent="0.2">
      <c r="C20" s="361"/>
      <c r="D20" s="9"/>
      <c r="E20" s="12"/>
      <c r="F20" s="9"/>
      <c r="G20" s="12"/>
    </row>
    <row r="21" spans="3:7" ht="23.25" customHeight="1" x14ac:dyDescent="0.2">
      <c r="C21" s="361"/>
      <c r="D21" s="76" t="s">
        <v>41</v>
      </c>
      <c r="E21" s="12">
        <f>SUM(E9:E20)</f>
        <v>91200</v>
      </c>
      <c r="F21" s="9"/>
      <c r="G21" s="12">
        <f t="shared" si="0"/>
        <v>91200</v>
      </c>
    </row>
    <row r="22" spans="3:7" ht="23.25" customHeight="1" x14ac:dyDescent="0.2">
      <c r="C22" s="312" t="s">
        <v>42</v>
      </c>
      <c r="D22" s="312"/>
      <c r="E22" s="12">
        <f>SUM(E21,E8)</f>
        <v>291200</v>
      </c>
      <c r="F22" s="9"/>
      <c r="G22" s="12">
        <f t="shared" si="0"/>
        <v>291200</v>
      </c>
    </row>
    <row r="23" spans="3:7" x14ac:dyDescent="0.2">
      <c r="D23" s="5" t="s">
        <v>43</v>
      </c>
    </row>
    <row r="24" spans="3:7" x14ac:dyDescent="0.2">
      <c r="D24" s="5" t="s">
        <v>44</v>
      </c>
    </row>
  </sheetData>
  <mergeCells count="5">
    <mergeCell ref="D3:G3"/>
    <mergeCell ref="C5:D5"/>
    <mergeCell ref="C6:C8"/>
    <mergeCell ref="C9:C21"/>
    <mergeCell ref="C22:D2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C13"/>
  <sheetViews>
    <sheetView workbookViewId="0">
      <selection activeCell="C2" sqref="C2"/>
    </sheetView>
  </sheetViews>
  <sheetFormatPr defaultColWidth="9" defaultRowHeight="13" x14ac:dyDescent="0.2"/>
  <cols>
    <col min="1" max="16384" width="9" style="135"/>
  </cols>
  <sheetData>
    <row r="1" spans="1:3" x14ac:dyDescent="0.2">
      <c r="A1" s="135" t="s">
        <v>137</v>
      </c>
      <c r="C1" s="135" t="s">
        <v>164</v>
      </c>
    </row>
    <row r="2" spans="1:3" x14ac:dyDescent="0.2">
      <c r="A2" s="135" t="s">
        <v>139</v>
      </c>
      <c r="C2" s="135" t="s">
        <v>165</v>
      </c>
    </row>
    <row r="3" spans="1:3" x14ac:dyDescent="0.2">
      <c r="A3" s="135" t="s">
        <v>142</v>
      </c>
    </row>
    <row r="4" spans="1:3" x14ac:dyDescent="0.2">
      <c r="A4" s="135" t="s">
        <v>144</v>
      </c>
    </row>
    <row r="5" spans="1:3" x14ac:dyDescent="0.2">
      <c r="A5" s="135" t="s">
        <v>146</v>
      </c>
    </row>
    <row r="6" spans="1:3" x14ac:dyDescent="0.2">
      <c r="A6" s="135" t="s">
        <v>148</v>
      </c>
    </row>
    <row r="7" spans="1:3" x14ac:dyDescent="0.2">
      <c r="A7" s="135" t="s">
        <v>150</v>
      </c>
    </row>
    <row r="8" spans="1:3" x14ac:dyDescent="0.2">
      <c r="A8" s="135" t="s">
        <v>151</v>
      </c>
    </row>
    <row r="9" spans="1:3" x14ac:dyDescent="0.2">
      <c r="A9" s="135" t="s">
        <v>154</v>
      </c>
    </row>
    <row r="10" spans="1:3" x14ac:dyDescent="0.2">
      <c r="A10" s="135" t="s">
        <v>156</v>
      </c>
    </row>
    <row r="11" spans="1:3" x14ac:dyDescent="0.2">
      <c r="A11" s="135" t="s">
        <v>22</v>
      </c>
    </row>
    <row r="12" spans="1:3" x14ac:dyDescent="0.2">
      <c r="A12" s="135" t="s">
        <v>23</v>
      </c>
    </row>
    <row r="13" spans="1:3" x14ac:dyDescent="0.2">
      <c r="A13" s="135" t="s">
        <v>158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U47"/>
  <sheetViews>
    <sheetView view="pageBreakPreview" zoomScaleNormal="100" zoomScaleSheetLayoutView="100" workbookViewId="0">
      <selection activeCell="A2" sqref="A2"/>
    </sheetView>
  </sheetViews>
  <sheetFormatPr defaultColWidth="9" defaultRowHeight="14" x14ac:dyDescent="0.2"/>
  <cols>
    <col min="1" max="1" width="5.58203125" style="15" customWidth="1"/>
    <col min="2" max="7" width="4.58203125" style="15" customWidth="1"/>
    <col min="8" max="8" width="10.83203125" style="15" customWidth="1"/>
    <col min="9" max="9" width="7.5" style="15" customWidth="1"/>
    <col min="10" max="26" width="4.58203125" style="15" customWidth="1"/>
    <col min="27" max="16384" width="9" style="15"/>
  </cols>
  <sheetData>
    <row r="1" spans="1:21" ht="18" customHeight="1" x14ac:dyDescent="0.2">
      <c r="A1" s="15" t="s">
        <v>75</v>
      </c>
    </row>
    <row r="2" spans="1:21" ht="18" customHeight="1" x14ac:dyDescent="0.2"/>
    <row r="3" spans="1:21" ht="18" customHeight="1" x14ac:dyDescent="0.2">
      <c r="A3" s="225" t="s">
        <v>78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1" ht="18" customHeight="1" x14ac:dyDescent="0.2"/>
    <row r="5" spans="1:21" ht="18" customHeight="1" x14ac:dyDescent="0.2">
      <c r="N5" s="93"/>
      <c r="O5" s="207"/>
      <c r="P5" s="91" t="s">
        <v>52</v>
      </c>
      <c r="Q5" s="92"/>
      <c r="R5" s="91" t="s">
        <v>53</v>
      </c>
      <c r="S5" s="91"/>
      <c r="T5" s="91" t="s">
        <v>54</v>
      </c>
    </row>
    <row r="6" spans="1:21" ht="18" customHeight="1" x14ac:dyDescent="0.2"/>
    <row r="7" spans="1:21" ht="18" customHeight="1" x14ac:dyDescent="0.2">
      <c r="B7" s="15" t="s">
        <v>55</v>
      </c>
    </row>
    <row r="8" spans="1:21" ht="18" customHeight="1" x14ac:dyDescent="0.2"/>
    <row r="9" spans="1:21" ht="18" customHeight="1" x14ac:dyDescent="0.2">
      <c r="K9" s="15" t="s">
        <v>56</v>
      </c>
      <c r="M9" s="220" t="s">
        <v>57</v>
      </c>
      <c r="N9" s="220"/>
      <c r="O9" s="220"/>
      <c r="P9" s="220"/>
      <c r="Q9" s="220"/>
      <c r="R9" s="220"/>
      <c r="S9" s="220"/>
      <c r="T9" s="220"/>
    </row>
    <row r="10" spans="1:21" ht="18" customHeight="1" x14ac:dyDescent="0.2">
      <c r="M10" s="220"/>
      <c r="N10" s="220"/>
      <c r="O10" s="220"/>
      <c r="P10" s="220"/>
      <c r="Q10" s="220"/>
      <c r="R10" s="220"/>
      <c r="S10" s="220"/>
      <c r="T10" s="220"/>
    </row>
    <row r="11" spans="1:21" ht="18" customHeight="1" x14ac:dyDescent="0.2">
      <c r="M11" s="220" t="s">
        <v>58</v>
      </c>
      <c r="N11" s="226"/>
      <c r="O11" s="226"/>
      <c r="P11" s="226"/>
      <c r="Q11" s="226"/>
      <c r="R11" s="226"/>
      <c r="S11" s="226"/>
      <c r="T11" s="226"/>
    </row>
    <row r="12" spans="1:21" ht="18" customHeight="1" x14ac:dyDescent="0.2">
      <c r="M12" s="220"/>
      <c r="N12" s="226"/>
      <c r="O12" s="226"/>
      <c r="P12" s="226"/>
      <c r="Q12" s="226"/>
      <c r="R12" s="226"/>
      <c r="S12" s="226"/>
      <c r="T12" s="226"/>
    </row>
    <row r="13" spans="1:21" ht="18" customHeight="1" x14ac:dyDescent="0.2">
      <c r="L13" s="227" t="s">
        <v>59</v>
      </c>
      <c r="M13" s="227"/>
      <c r="N13" s="220"/>
      <c r="O13" s="220"/>
      <c r="P13" s="220"/>
      <c r="Q13" s="220"/>
      <c r="R13" s="220"/>
      <c r="S13" s="220"/>
      <c r="T13" s="220"/>
      <c r="U13" s="16"/>
    </row>
    <row r="14" spans="1:21" ht="18" customHeight="1" x14ac:dyDescent="0.2">
      <c r="L14" s="227"/>
      <c r="M14" s="227"/>
      <c r="N14" s="220"/>
      <c r="O14" s="220"/>
      <c r="P14" s="220"/>
      <c r="Q14" s="220"/>
      <c r="R14" s="220"/>
      <c r="S14" s="220"/>
      <c r="T14" s="220"/>
    </row>
    <row r="15" spans="1:21" ht="18" customHeight="1" x14ac:dyDescent="0.2">
      <c r="L15" s="17"/>
      <c r="M15" s="17"/>
      <c r="N15" s="18"/>
      <c r="O15" s="18"/>
      <c r="P15" s="18"/>
      <c r="Q15" s="18"/>
      <c r="R15" s="18"/>
      <c r="S15" s="18"/>
      <c r="T15" s="18"/>
    </row>
    <row r="16" spans="1:21" ht="18" customHeight="1" x14ac:dyDescent="0.2">
      <c r="L16" s="17"/>
      <c r="M16" s="17"/>
      <c r="N16" s="18"/>
      <c r="O16" s="18"/>
      <c r="P16" s="18"/>
      <c r="Q16" s="18"/>
      <c r="R16" s="18"/>
      <c r="S16" s="18"/>
      <c r="T16" s="18"/>
    </row>
    <row r="17" spans="1:20" ht="18" customHeight="1" x14ac:dyDescent="0.2">
      <c r="A17" s="219" t="s">
        <v>62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</row>
    <row r="18" spans="1:20" ht="18" customHeight="1" x14ac:dyDescent="0.2"/>
    <row r="19" spans="1:20" ht="18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8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8" customHeight="1" x14ac:dyDescent="0.2"/>
    <row r="22" spans="1:20" ht="18" customHeight="1" x14ac:dyDescent="0.2">
      <c r="A22" s="75"/>
      <c r="B22" s="207"/>
      <c r="C22" s="75" t="s">
        <v>63</v>
      </c>
      <c r="D22" s="91"/>
      <c r="E22" s="75" t="s">
        <v>64</v>
      </c>
      <c r="F22" s="91"/>
      <c r="G22" s="40" t="s">
        <v>65</v>
      </c>
      <c r="H22" s="40" t="s">
        <v>171</v>
      </c>
      <c r="I22" s="91"/>
      <c r="J22" s="226" t="s">
        <v>66</v>
      </c>
      <c r="K22" s="226"/>
      <c r="L22" s="226"/>
      <c r="M22" s="226"/>
      <c r="N22" s="226"/>
      <c r="O22" s="226"/>
      <c r="P22" s="226"/>
      <c r="Q22" s="226"/>
      <c r="R22" s="226"/>
      <c r="S22" s="226"/>
      <c r="T22" s="32"/>
    </row>
    <row r="23" spans="1:20" ht="18" customHeight="1" x14ac:dyDescent="0.2">
      <c r="A23" s="75"/>
      <c r="B23" s="207"/>
      <c r="C23" s="75" t="s">
        <v>63</v>
      </c>
      <c r="D23" s="91"/>
      <c r="E23" s="75" t="s">
        <v>64</v>
      </c>
      <c r="F23" s="91"/>
      <c r="G23" s="90" t="s">
        <v>105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32"/>
    </row>
    <row r="24" spans="1:20" ht="18" customHeight="1" x14ac:dyDescent="0.2">
      <c r="A24" s="90" t="s">
        <v>235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T24" s="20"/>
    </row>
    <row r="25" spans="1:20" ht="1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8" customHeight="1" x14ac:dyDescent="0.2"/>
    <row r="28" spans="1:20" ht="18" customHeight="1" x14ac:dyDescent="0.2">
      <c r="B28" s="210" t="s">
        <v>60</v>
      </c>
      <c r="C28" s="211"/>
      <c r="D28" s="211"/>
      <c r="E28" s="211"/>
      <c r="F28" s="211"/>
      <c r="G28" s="212"/>
      <c r="H28" s="210" t="s">
        <v>238</v>
      </c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2"/>
    </row>
    <row r="29" spans="1:20" ht="18" customHeight="1" x14ac:dyDescent="0.2">
      <c r="B29" s="216"/>
      <c r="C29" s="217"/>
      <c r="D29" s="217"/>
      <c r="E29" s="217"/>
      <c r="F29" s="217"/>
      <c r="G29" s="218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8"/>
    </row>
    <row r="30" spans="1:20" ht="18" customHeight="1" x14ac:dyDescent="0.2">
      <c r="B30" s="210" t="s">
        <v>67</v>
      </c>
      <c r="C30" s="211"/>
      <c r="D30" s="211"/>
      <c r="E30" s="211"/>
      <c r="F30" s="211"/>
      <c r="G30" s="212"/>
      <c r="H30" s="33"/>
      <c r="I30" s="228">
        <f>'収支決算書 '!M43</f>
        <v>0</v>
      </c>
      <c r="J30" s="228"/>
      <c r="K30" s="228"/>
      <c r="L30" s="228"/>
      <c r="M30" s="228"/>
      <c r="N30" s="228"/>
      <c r="O30" s="211" t="s">
        <v>68</v>
      </c>
      <c r="P30" s="34"/>
      <c r="Q30" s="34"/>
      <c r="R30" s="34"/>
      <c r="S30" s="35"/>
    </row>
    <row r="31" spans="1:20" ht="18" customHeight="1" x14ac:dyDescent="0.2">
      <c r="B31" s="216"/>
      <c r="C31" s="217"/>
      <c r="D31" s="217"/>
      <c r="E31" s="217"/>
      <c r="F31" s="217"/>
      <c r="G31" s="218"/>
      <c r="H31" s="36"/>
      <c r="I31" s="229"/>
      <c r="J31" s="229"/>
      <c r="K31" s="229"/>
      <c r="L31" s="229"/>
      <c r="M31" s="229"/>
      <c r="N31" s="229"/>
      <c r="O31" s="217"/>
      <c r="P31" s="37"/>
      <c r="Q31" s="37"/>
      <c r="R31" s="37"/>
      <c r="S31" s="38"/>
    </row>
    <row r="32" spans="1:20" ht="18" customHeight="1" x14ac:dyDescent="0.2">
      <c r="B32" s="210" t="s">
        <v>79</v>
      </c>
      <c r="C32" s="211"/>
      <c r="D32" s="211"/>
      <c r="E32" s="211"/>
      <c r="F32" s="211"/>
      <c r="G32" s="212"/>
      <c r="H32" s="33"/>
      <c r="I32" s="221">
        <f>'収支決算書 '!M45</f>
        <v>0</v>
      </c>
      <c r="J32" s="221"/>
      <c r="K32" s="221"/>
      <c r="L32" s="221"/>
      <c r="M32" s="221"/>
      <c r="N32" s="221"/>
      <c r="O32" s="211" t="s">
        <v>68</v>
      </c>
      <c r="P32" s="34"/>
      <c r="Q32" s="34"/>
      <c r="R32" s="34"/>
      <c r="S32" s="35"/>
    </row>
    <row r="33" spans="2:19" ht="18" customHeight="1" x14ac:dyDescent="0.2">
      <c r="B33" s="216"/>
      <c r="C33" s="217"/>
      <c r="D33" s="217"/>
      <c r="E33" s="217"/>
      <c r="F33" s="217"/>
      <c r="G33" s="218"/>
      <c r="H33" s="36"/>
      <c r="I33" s="222"/>
      <c r="J33" s="222"/>
      <c r="K33" s="222"/>
      <c r="L33" s="222"/>
      <c r="M33" s="222"/>
      <c r="N33" s="222"/>
      <c r="O33" s="217"/>
      <c r="P33" s="37"/>
      <c r="Q33" s="37"/>
      <c r="R33" s="37"/>
      <c r="S33" s="38"/>
    </row>
    <row r="34" spans="2:19" ht="18" customHeight="1" x14ac:dyDescent="0.2">
      <c r="B34" s="210" t="s">
        <v>80</v>
      </c>
      <c r="C34" s="211"/>
      <c r="D34" s="211"/>
      <c r="E34" s="211"/>
      <c r="F34" s="211"/>
      <c r="G34" s="212"/>
      <c r="H34" s="33"/>
      <c r="I34" s="223">
        <f>I30-I32</f>
        <v>0</v>
      </c>
      <c r="J34" s="223"/>
      <c r="K34" s="223"/>
      <c r="L34" s="223"/>
      <c r="M34" s="223"/>
      <c r="N34" s="223"/>
      <c r="O34" s="211" t="s">
        <v>68</v>
      </c>
      <c r="P34" s="34"/>
      <c r="Q34" s="34"/>
      <c r="R34" s="34"/>
      <c r="S34" s="35"/>
    </row>
    <row r="35" spans="2:19" x14ac:dyDescent="0.2">
      <c r="B35" s="216"/>
      <c r="C35" s="217"/>
      <c r="D35" s="217"/>
      <c r="E35" s="217"/>
      <c r="F35" s="217"/>
      <c r="G35" s="218"/>
      <c r="H35" s="36"/>
      <c r="I35" s="224"/>
      <c r="J35" s="224"/>
      <c r="K35" s="224"/>
      <c r="L35" s="224"/>
      <c r="M35" s="224"/>
      <c r="N35" s="224"/>
      <c r="O35" s="217"/>
      <c r="P35" s="37"/>
      <c r="Q35" s="37"/>
      <c r="R35" s="37"/>
      <c r="S35" s="38"/>
    </row>
    <row r="36" spans="2:19" x14ac:dyDescent="0.2">
      <c r="B36" s="210" t="s">
        <v>61</v>
      </c>
      <c r="C36" s="211"/>
      <c r="D36" s="211"/>
      <c r="E36" s="211"/>
      <c r="F36" s="211"/>
      <c r="G36" s="212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</row>
    <row r="37" spans="2:19" x14ac:dyDescent="0.2">
      <c r="B37" s="213"/>
      <c r="C37" s="214"/>
      <c r="D37" s="214"/>
      <c r="E37" s="214"/>
      <c r="F37" s="214"/>
      <c r="G37" s="215"/>
      <c r="H37" s="24"/>
      <c r="I37" s="29">
        <v>1</v>
      </c>
      <c r="J37" s="30" t="s">
        <v>226</v>
      </c>
      <c r="K37" s="25"/>
      <c r="L37" s="25"/>
      <c r="M37" s="25"/>
      <c r="N37" s="25"/>
      <c r="O37" s="25"/>
      <c r="P37" s="25"/>
      <c r="Q37" s="25"/>
      <c r="R37" s="25"/>
      <c r="S37" s="31"/>
    </row>
    <row r="38" spans="2:19" x14ac:dyDescent="0.2">
      <c r="B38" s="213"/>
      <c r="C38" s="214"/>
      <c r="D38" s="214"/>
      <c r="E38" s="214"/>
      <c r="F38" s="214"/>
      <c r="G38" s="215"/>
      <c r="H38" s="24"/>
      <c r="I38" s="29"/>
      <c r="J38" s="25"/>
      <c r="K38" s="25"/>
      <c r="L38" s="25"/>
      <c r="M38" s="25"/>
      <c r="N38" s="25"/>
      <c r="O38" s="25"/>
      <c r="P38" s="25"/>
      <c r="Q38" s="25"/>
      <c r="R38" s="25"/>
      <c r="S38" s="31"/>
    </row>
    <row r="39" spans="2:19" x14ac:dyDescent="0.2">
      <c r="B39" s="213"/>
      <c r="C39" s="214"/>
      <c r="D39" s="214"/>
      <c r="E39" s="214"/>
      <c r="F39" s="214"/>
      <c r="G39" s="215"/>
      <c r="H39" s="24"/>
      <c r="I39" s="29">
        <v>2</v>
      </c>
      <c r="J39" s="25" t="s">
        <v>103</v>
      </c>
      <c r="K39" s="25"/>
      <c r="L39" s="25"/>
      <c r="M39" s="25"/>
      <c r="N39" s="25"/>
      <c r="O39" s="25"/>
      <c r="P39" s="25"/>
      <c r="Q39" s="25"/>
      <c r="R39" s="25"/>
      <c r="S39" s="31"/>
    </row>
    <row r="40" spans="2:19" x14ac:dyDescent="0.2">
      <c r="B40" s="213"/>
      <c r="C40" s="214"/>
      <c r="D40" s="214"/>
      <c r="E40" s="214"/>
      <c r="F40" s="214"/>
      <c r="G40" s="215"/>
      <c r="H40" s="24"/>
      <c r="I40" s="29"/>
      <c r="J40" s="25"/>
      <c r="K40" s="25"/>
      <c r="L40" s="25"/>
      <c r="M40" s="25"/>
      <c r="N40" s="25"/>
      <c r="O40" s="25"/>
      <c r="P40" s="25"/>
      <c r="Q40" s="25"/>
      <c r="R40" s="25"/>
      <c r="S40" s="31"/>
    </row>
    <row r="41" spans="2:19" x14ac:dyDescent="0.2">
      <c r="B41" s="213"/>
      <c r="C41" s="214"/>
      <c r="D41" s="214"/>
      <c r="E41" s="214"/>
      <c r="F41" s="214"/>
      <c r="G41" s="215"/>
      <c r="H41" s="24"/>
      <c r="I41" s="29">
        <v>3</v>
      </c>
      <c r="J41" s="25" t="s">
        <v>180</v>
      </c>
      <c r="K41" s="25"/>
      <c r="L41" s="25"/>
      <c r="M41" s="25"/>
      <c r="N41" s="25"/>
      <c r="O41" s="25"/>
      <c r="P41" s="25"/>
      <c r="Q41" s="25"/>
      <c r="R41" s="25"/>
      <c r="S41" s="31"/>
    </row>
    <row r="42" spans="2:19" x14ac:dyDescent="0.2">
      <c r="B42" s="213"/>
      <c r="C42" s="214"/>
      <c r="D42" s="214"/>
      <c r="E42" s="214"/>
      <c r="F42" s="214"/>
      <c r="G42" s="215"/>
      <c r="H42" s="24"/>
      <c r="I42" s="29"/>
      <c r="J42" s="25"/>
      <c r="K42" s="25"/>
      <c r="L42" s="25"/>
      <c r="M42" s="25"/>
      <c r="N42" s="25"/>
      <c r="O42" s="25"/>
      <c r="P42" s="25"/>
      <c r="Q42" s="25"/>
      <c r="R42" s="25"/>
      <c r="S42" s="31"/>
    </row>
    <row r="43" spans="2:19" x14ac:dyDescent="0.2">
      <c r="B43" s="213"/>
      <c r="C43" s="214"/>
      <c r="D43" s="214"/>
      <c r="E43" s="214"/>
      <c r="F43" s="214"/>
      <c r="G43" s="215"/>
      <c r="H43" s="24"/>
      <c r="I43" s="29">
        <v>4</v>
      </c>
      <c r="J43" s="25" t="s">
        <v>181</v>
      </c>
      <c r="K43" s="25"/>
      <c r="L43" s="25"/>
      <c r="M43" s="25"/>
      <c r="N43" s="25"/>
      <c r="O43" s="25"/>
      <c r="P43" s="25"/>
      <c r="Q43" s="25"/>
      <c r="R43" s="25"/>
      <c r="S43" s="31"/>
    </row>
    <row r="44" spans="2:19" x14ac:dyDescent="0.2">
      <c r="B44" s="213"/>
      <c r="C44" s="214"/>
      <c r="D44" s="214"/>
      <c r="E44" s="214"/>
      <c r="F44" s="214"/>
      <c r="G44" s="215"/>
      <c r="H44" s="24"/>
      <c r="I44" s="29"/>
      <c r="J44" s="25"/>
      <c r="K44" s="25"/>
      <c r="L44" s="25"/>
      <c r="M44" s="25"/>
      <c r="N44" s="25"/>
      <c r="O44" s="25"/>
      <c r="P44" s="25"/>
      <c r="Q44" s="25"/>
      <c r="R44" s="25"/>
      <c r="S44" s="31"/>
    </row>
    <row r="45" spans="2:19" x14ac:dyDescent="0.2">
      <c r="B45" s="213"/>
      <c r="C45" s="214"/>
      <c r="D45" s="214"/>
      <c r="E45" s="214"/>
      <c r="F45" s="214"/>
      <c r="G45" s="215"/>
      <c r="H45" s="24"/>
      <c r="I45" s="29">
        <v>5</v>
      </c>
      <c r="J45" s="25" t="s">
        <v>104</v>
      </c>
      <c r="K45" s="25"/>
      <c r="L45" s="25"/>
      <c r="M45" s="25"/>
      <c r="N45" s="25"/>
      <c r="O45" s="25"/>
      <c r="P45" s="25"/>
      <c r="Q45" s="25"/>
      <c r="R45" s="25"/>
      <c r="S45" s="31"/>
    </row>
    <row r="46" spans="2:19" x14ac:dyDescent="0.2">
      <c r="B46" s="213"/>
      <c r="C46" s="214"/>
      <c r="D46" s="214"/>
      <c r="E46" s="214"/>
      <c r="F46" s="214"/>
      <c r="G46" s="215"/>
      <c r="H46" s="24"/>
      <c r="I46" s="29"/>
      <c r="J46" s="25"/>
      <c r="K46" s="25"/>
      <c r="L46" s="25"/>
      <c r="M46" s="25"/>
      <c r="N46" s="25"/>
      <c r="O46" s="25"/>
      <c r="P46" s="25"/>
      <c r="Q46" s="25"/>
      <c r="R46" s="25"/>
      <c r="S46" s="31"/>
    </row>
    <row r="47" spans="2:19" x14ac:dyDescent="0.2">
      <c r="B47" s="216"/>
      <c r="C47" s="217"/>
      <c r="D47" s="217"/>
      <c r="E47" s="217"/>
      <c r="F47" s="217"/>
      <c r="G47" s="218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</row>
  </sheetData>
  <mergeCells count="21">
    <mergeCell ref="A3:T3"/>
    <mergeCell ref="B28:G29"/>
    <mergeCell ref="H28:S29"/>
    <mergeCell ref="B30:G31"/>
    <mergeCell ref="M9:M10"/>
    <mergeCell ref="N9:T10"/>
    <mergeCell ref="M11:M12"/>
    <mergeCell ref="N11:T12"/>
    <mergeCell ref="L13:M14"/>
    <mergeCell ref="N13:T14"/>
    <mergeCell ref="J22:S22"/>
    <mergeCell ref="I30:N31"/>
    <mergeCell ref="O30:O31"/>
    <mergeCell ref="B36:G47"/>
    <mergeCell ref="A17:T17"/>
    <mergeCell ref="B32:G33"/>
    <mergeCell ref="B34:G35"/>
    <mergeCell ref="I32:N33"/>
    <mergeCell ref="O32:O33"/>
    <mergeCell ref="I34:N35"/>
    <mergeCell ref="O34:O35"/>
  </mergeCells>
  <phoneticPr fontId="2"/>
  <conditionalFormatting sqref="O5">
    <cfRule type="cellIs" dxfId="70" priority="9" operator="equal">
      <formula>""</formula>
    </cfRule>
    <cfRule type="cellIs" dxfId="69" priority="26" operator="equal">
      <formula>""</formula>
    </cfRule>
  </conditionalFormatting>
  <conditionalFormatting sqref="S5">
    <cfRule type="cellIs" dxfId="68" priority="7" operator="equal">
      <formula>""</formula>
    </cfRule>
    <cfRule type="cellIs" dxfId="67" priority="24" operator="equal">
      <formula>""</formula>
    </cfRule>
  </conditionalFormatting>
  <conditionalFormatting sqref="N9:T14">
    <cfRule type="cellIs" dxfId="66" priority="10" operator="equal">
      <formula>""</formula>
    </cfRule>
    <cfRule type="cellIs" dxfId="65" priority="23" operator="equal">
      <formula>""</formula>
    </cfRule>
  </conditionalFormatting>
  <conditionalFormatting sqref="B22">
    <cfRule type="cellIs" dxfId="64" priority="15" operator="equal">
      <formula>""</formula>
    </cfRule>
    <cfRule type="cellIs" dxfId="63" priority="22" operator="equal">
      <formula>""</formula>
    </cfRule>
  </conditionalFormatting>
  <conditionalFormatting sqref="D22">
    <cfRule type="cellIs" dxfId="62" priority="21" operator="equal">
      <formula>""</formula>
    </cfRule>
  </conditionalFormatting>
  <conditionalFormatting sqref="F22">
    <cfRule type="cellIs" dxfId="61" priority="20" operator="equal">
      <formula>""</formula>
    </cfRule>
  </conditionalFormatting>
  <conditionalFormatting sqref="I22">
    <cfRule type="cellIs" dxfId="60" priority="11" operator="equal">
      <formula>""</formula>
    </cfRule>
    <cfRule type="cellIs" dxfId="59" priority="19" operator="equal">
      <formula>""</formula>
    </cfRule>
  </conditionalFormatting>
  <conditionalFormatting sqref="B23">
    <cfRule type="cellIs" dxfId="58" priority="14" operator="equal">
      <formula>""</formula>
    </cfRule>
    <cfRule type="cellIs" dxfId="57" priority="18" operator="equal">
      <formula>""</formula>
    </cfRule>
  </conditionalFormatting>
  <conditionalFormatting sqref="D23">
    <cfRule type="cellIs" dxfId="56" priority="17" operator="equal">
      <formula>""</formula>
    </cfRule>
  </conditionalFormatting>
  <conditionalFormatting sqref="F23">
    <cfRule type="cellIs" dxfId="55" priority="16" operator="equal">
      <formula>""</formula>
    </cfRule>
  </conditionalFormatting>
  <conditionalFormatting sqref="D22:D23">
    <cfRule type="cellIs" dxfId="54" priority="13" operator="equal">
      <formula>""</formula>
    </cfRule>
  </conditionalFormatting>
  <conditionalFormatting sqref="F22:F23">
    <cfRule type="cellIs" dxfId="53" priority="12" operator="equal">
      <formula>""</formula>
    </cfRule>
  </conditionalFormatting>
  <conditionalFormatting sqref="Q5">
    <cfRule type="cellIs" dxfId="52" priority="8" operator="equal">
      <formula>""</formula>
    </cfRule>
  </conditionalFormatting>
  <conditionalFormatting sqref="I30:N31">
    <cfRule type="cellIs" dxfId="51" priority="3" operator="equal">
      <formula>""</formula>
    </cfRule>
  </conditionalFormatting>
  <conditionalFormatting sqref="I32:N33">
    <cfRule type="cellIs" dxfId="50" priority="2" operator="equal">
      <formula>""</formula>
    </cfRule>
  </conditionalFormatting>
  <conditionalFormatting sqref="I30:N35">
    <cfRule type="cellIs" dxfId="49" priority="1" operator="equal">
      <formula>""</formula>
    </cfRule>
  </conditionalFormatting>
  <pageMargins left="0.7" right="0.39" top="0.75" bottom="0.75" header="0.3" footer="0.3"/>
  <pageSetup paperSize="9" scale="83" orientation="portrait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I37"/>
  <sheetViews>
    <sheetView view="pageBreakPreview" topLeftCell="A22" zoomScaleNormal="100" zoomScaleSheetLayoutView="100" workbookViewId="0">
      <selection activeCell="C26" sqref="C26"/>
    </sheetView>
  </sheetViews>
  <sheetFormatPr defaultRowHeight="14" x14ac:dyDescent="0.2"/>
  <cols>
    <col min="1" max="12" width="12.58203125" customWidth="1"/>
  </cols>
  <sheetData>
    <row r="1" spans="1:9" x14ac:dyDescent="0.2">
      <c r="A1" t="s">
        <v>203</v>
      </c>
    </row>
    <row r="3" spans="1:9" ht="20.25" customHeight="1" x14ac:dyDescent="0.3">
      <c r="A3" s="230" t="s">
        <v>227</v>
      </c>
      <c r="B3" s="230"/>
      <c r="C3" s="230"/>
      <c r="D3" s="230"/>
      <c r="E3" s="230"/>
      <c r="F3" s="230"/>
      <c r="G3" s="230"/>
    </row>
    <row r="4" spans="1:9" x14ac:dyDescent="0.2">
      <c r="E4" s="3"/>
    </row>
    <row r="5" spans="1:9" ht="45.75" customHeight="1" x14ac:dyDescent="0.2">
      <c r="A5" s="1" t="s">
        <v>0</v>
      </c>
      <c r="B5" s="245" t="s">
        <v>236</v>
      </c>
      <c r="C5" s="246"/>
      <c r="D5" s="246"/>
      <c r="E5" s="246"/>
      <c r="F5" s="246"/>
      <c r="G5" s="247"/>
    </row>
    <row r="6" spans="1:9" ht="45" customHeight="1" x14ac:dyDescent="0.2">
      <c r="A6" s="2" t="s">
        <v>179</v>
      </c>
      <c r="B6" s="248"/>
      <c r="C6" s="249"/>
      <c r="D6" s="249"/>
      <c r="E6" s="249"/>
      <c r="F6" s="249"/>
      <c r="G6" s="250"/>
    </row>
    <row r="7" spans="1:9" ht="45" customHeight="1" x14ac:dyDescent="0.2">
      <c r="A7" s="2" t="s">
        <v>106</v>
      </c>
      <c r="B7" s="267"/>
      <c r="C7" s="268"/>
      <c r="D7" s="140" t="s">
        <v>172</v>
      </c>
      <c r="E7" s="268"/>
      <c r="F7" s="268"/>
      <c r="G7" s="141"/>
    </row>
    <row r="8" spans="1:9" ht="20.149999999999999" customHeight="1" x14ac:dyDescent="0.2">
      <c r="A8" s="257" t="s">
        <v>123</v>
      </c>
      <c r="B8" s="251" t="s">
        <v>107</v>
      </c>
      <c r="C8" s="252"/>
      <c r="D8" s="252"/>
      <c r="E8" s="252"/>
      <c r="F8" s="252"/>
      <c r="G8" s="253"/>
    </row>
    <row r="9" spans="1:9" ht="77.25" customHeight="1" x14ac:dyDescent="0.2">
      <c r="A9" s="265"/>
      <c r="B9" s="254"/>
      <c r="C9" s="255"/>
      <c r="D9" s="255"/>
      <c r="E9" s="255"/>
      <c r="F9" s="255"/>
      <c r="G9" s="256"/>
      <c r="I9" s="110"/>
    </row>
    <row r="10" spans="1:9" ht="20.149999999999999" customHeight="1" x14ac:dyDescent="0.2">
      <c r="A10" s="265"/>
      <c r="B10" s="259" t="s">
        <v>108</v>
      </c>
      <c r="C10" s="260"/>
      <c r="D10" s="260"/>
      <c r="E10" s="260"/>
      <c r="F10" s="260"/>
      <c r="G10" s="261"/>
    </row>
    <row r="11" spans="1:9" ht="61.5" customHeight="1" x14ac:dyDescent="0.2">
      <c r="A11" s="265"/>
      <c r="B11" s="262"/>
      <c r="C11" s="263"/>
      <c r="D11" s="263"/>
      <c r="E11" s="263"/>
      <c r="F11" s="263"/>
      <c r="G11" s="264"/>
    </row>
    <row r="12" spans="1:9" ht="20.149999999999999" customHeight="1" x14ac:dyDescent="0.2">
      <c r="A12" s="265"/>
      <c r="B12" s="259" t="s">
        <v>109</v>
      </c>
      <c r="C12" s="260"/>
      <c r="D12" s="260"/>
      <c r="E12" s="260"/>
      <c r="F12" s="260"/>
      <c r="G12" s="261"/>
    </row>
    <row r="13" spans="1:9" ht="45" customHeight="1" x14ac:dyDescent="0.2">
      <c r="A13" s="265"/>
      <c r="B13" s="239"/>
      <c r="C13" s="240"/>
      <c r="D13" s="240"/>
      <c r="E13" s="240"/>
      <c r="F13" s="240"/>
      <c r="G13" s="241"/>
    </row>
    <row r="14" spans="1:9" ht="20.149999999999999" customHeight="1" x14ac:dyDescent="0.2">
      <c r="A14" s="265"/>
      <c r="B14" s="259" t="s">
        <v>110</v>
      </c>
      <c r="C14" s="260"/>
      <c r="D14" s="260"/>
      <c r="E14" s="260"/>
      <c r="F14" s="260"/>
      <c r="G14" s="261"/>
    </row>
    <row r="15" spans="1:9" ht="45" customHeight="1" x14ac:dyDescent="0.2">
      <c r="A15" s="265"/>
      <c r="B15" s="239"/>
      <c r="C15" s="240"/>
      <c r="D15" s="240"/>
      <c r="E15" s="240"/>
      <c r="F15" s="240"/>
      <c r="G15" s="241"/>
    </row>
    <row r="16" spans="1:9" ht="20.149999999999999" customHeight="1" x14ac:dyDescent="0.2">
      <c r="A16" s="265"/>
      <c r="B16" s="259" t="s">
        <v>111</v>
      </c>
      <c r="C16" s="260"/>
      <c r="D16" s="260"/>
      <c r="E16" s="260"/>
      <c r="F16" s="260"/>
      <c r="G16" s="261"/>
    </row>
    <row r="17" spans="1:7" ht="25" customHeight="1" x14ac:dyDescent="0.2">
      <c r="A17" s="265"/>
      <c r="B17" s="101" t="s">
        <v>112</v>
      </c>
      <c r="C17" s="102"/>
      <c r="D17" s="102" t="s">
        <v>114</v>
      </c>
      <c r="E17" s="102"/>
      <c r="F17" s="4"/>
      <c r="G17" s="107"/>
    </row>
    <row r="18" spans="1:7" ht="25" customHeight="1" x14ac:dyDescent="0.2">
      <c r="A18" s="265"/>
      <c r="B18" s="101" t="s">
        <v>113</v>
      </c>
      <c r="C18" s="102"/>
      <c r="D18" s="102" t="s">
        <v>114</v>
      </c>
      <c r="E18" s="102"/>
      <c r="F18" s="4"/>
      <c r="G18" s="107"/>
    </row>
    <row r="19" spans="1:7" ht="25" customHeight="1" x14ac:dyDescent="0.2">
      <c r="A19" s="265"/>
      <c r="B19" s="101"/>
      <c r="C19" s="102"/>
      <c r="D19" s="102"/>
      <c r="E19" s="102"/>
      <c r="F19" s="4"/>
      <c r="G19" s="107"/>
    </row>
    <row r="20" spans="1:7" ht="20.149999999999999" customHeight="1" x14ac:dyDescent="0.2">
      <c r="A20" s="257" t="s">
        <v>125</v>
      </c>
      <c r="B20" s="251" t="s">
        <v>115</v>
      </c>
      <c r="C20" s="252"/>
      <c r="D20" s="252"/>
      <c r="E20" s="252"/>
      <c r="F20" s="252"/>
      <c r="G20" s="253"/>
    </row>
    <row r="21" spans="1:7" ht="25" customHeight="1" x14ac:dyDescent="0.2">
      <c r="A21" s="265"/>
      <c r="B21" s="103" t="s">
        <v>53</v>
      </c>
      <c r="C21" s="102"/>
      <c r="D21" s="102" t="s">
        <v>116</v>
      </c>
      <c r="E21" s="240" t="s">
        <v>126</v>
      </c>
      <c r="F21" s="266">
        <f>COUNT(開催実績詳細!B4:D53)</f>
        <v>0</v>
      </c>
      <c r="G21" s="261" t="s">
        <v>116</v>
      </c>
    </row>
    <row r="22" spans="1:7" ht="25" customHeight="1" x14ac:dyDescent="0.2">
      <c r="A22" s="265"/>
      <c r="B22" s="101"/>
      <c r="C22" s="102"/>
      <c r="D22" s="102"/>
      <c r="E22" s="240"/>
      <c r="F22" s="266"/>
      <c r="G22" s="261"/>
    </row>
    <row r="23" spans="1:7" ht="20.149999999999999" customHeight="1" x14ac:dyDescent="0.2">
      <c r="A23" s="265"/>
      <c r="B23" s="259" t="s">
        <v>117</v>
      </c>
      <c r="C23" s="260"/>
      <c r="D23" s="260"/>
      <c r="E23" s="260"/>
      <c r="F23" s="260"/>
      <c r="G23" s="261"/>
    </row>
    <row r="24" spans="1:7" ht="20.149999999999999" customHeight="1" x14ac:dyDescent="0.2">
      <c r="A24" s="265"/>
      <c r="B24" s="108"/>
      <c r="C24" s="104" t="s">
        <v>118</v>
      </c>
      <c r="D24" s="109"/>
      <c r="E24" s="105"/>
      <c r="F24" s="4"/>
      <c r="G24" s="107"/>
    </row>
    <row r="25" spans="1:7" ht="20.149999999999999" customHeight="1" x14ac:dyDescent="0.2">
      <c r="A25" s="258"/>
      <c r="B25" s="98"/>
      <c r="C25" s="99"/>
      <c r="D25" s="99"/>
      <c r="E25" s="99"/>
      <c r="F25" s="106"/>
      <c r="G25" s="100"/>
    </row>
    <row r="26" spans="1:7" ht="20.149999999999999" customHeight="1" thickBot="1" x14ac:dyDescent="0.25">
      <c r="A26" s="257" t="s">
        <v>120</v>
      </c>
      <c r="B26" s="94" t="s">
        <v>112</v>
      </c>
      <c r="C26" s="163">
        <f>+開催実績詳細!E54</f>
        <v>0</v>
      </c>
      <c r="D26" s="95" t="s">
        <v>119</v>
      </c>
      <c r="E26" s="95" t="s">
        <v>121</v>
      </c>
      <c r="F26" s="96"/>
      <c r="G26" s="97" t="s">
        <v>124</v>
      </c>
    </row>
    <row r="27" spans="1:7" ht="20.149999999999999" customHeight="1" x14ac:dyDescent="0.2">
      <c r="A27" s="258"/>
      <c r="B27" s="136" t="s">
        <v>113</v>
      </c>
      <c r="C27" s="164">
        <f>+開催実績詳細!G54</f>
        <v>0</v>
      </c>
      <c r="D27" s="137" t="s">
        <v>119</v>
      </c>
      <c r="E27" s="146">
        <f>SUM(C26,C27)</f>
        <v>0</v>
      </c>
      <c r="F27" s="139" t="s">
        <v>122</v>
      </c>
      <c r="G27" s="153">
        <f>+E27*250</f>
        <v>0</v>
      </c>
    </row>
    <row r="28" spans="1:7" x14ac:dyDescent="0.2">
      <c r="A28" s="231" t="s">
        <v>168</v>
      </c>
      <c r="B28" s="236"/>
      <c r="C28" s="237"/>
      <c r="D28" s="237"/>
      <c r="E28" s="237"/>
      <c r="F28" s="237"/>
      <c r="G28" s="238"/>
    </row>
    <row r="29" spans="1:7" x14ac:dyDescent="0.2">
      <c r="A29" s="232"/>
      <c r="B29" s="239"/>
      <c r="C29" s="240"/>
      <c r="D29" s="240"/>
      <c r="E29" s="240"/>
      <c r="F29" s="240"/>
      <c r="G29" s="241"/>
    </row>
    <row r="30" spans="1:7" x14ac:dyDescent="0.2">
      <c r="A30" s="232"/>
      <c r="B30" s="239"/>
      <c r="C30" s="240"/>
      <c r="D30" s="240"/>
      <c r="E30" s="240"/>
      <c r="F30" s="240"/>
      <c r="G30" s="241"/>
    </row>
    <row r="31" spans="1:7" x14ac:dyDescent="0.2">
      <c r="A31" s="232"/>
      <c r="B31" s="239"/>
      <c r="C31" s="240"/>
      <c r="D31" s="240"/>
      <c r="E31" s="240"/>
      <c r="F31" s="240"/>
      <c r="G31" s="241"/>
    </row>
    <row r="32" spans="1:7" x14ac:dyDescent="0.2">
      <c r="A32" s="232"/>
      <c r="B32" s="239"/>
      <c r="C32" s="240"/>
      <c r="D32" s="240"/>
      <c r="E32" s="240"/>
      <c r="F32" s="240"/>
      <c r="G32" s="241"/>
    </row>
    <row r="33" spans="1:7" x14ac:dyDescent="0.2">
      <c r="A33" s="232"/>
      <c r="B33" s="239"/>
      <c r="C33" s="240"/>
      <c r="D33" s="240"/>
      <c r="E33" s="240"/>
      <c r="F33" s="240"/>
      <c r="G33" s="241"/>
    </row>
    <row r="34" spans="1:7" x14ac:dyDescent="0.2">
      <c r="A34" s="232"/>
      <c r="B34" s="239"/>
      <c r="C34" s="240"/>
      <c r="D34" s="240"/>
      <c r="E34" s="240"/>
      <c r="F34" s="240"/>
      <c r="G34" s="241"/>
    </row>
    <row r="35" spans="1:7" x14ac:dyDescent="0.2">
      <c r="A35" s="233"/>
      <c r="B35" s="242"/>
      <c r="C35" s="243"/>
      <c r="D35" s="243"/>
      <c r="E35" s="243"/>
      <c r="F35" s="243"/>
      <c r="G35" s="244"/>
    </row>
    <row r="36" spans="1:7" x14ac:dyDescent="0.2">
      <c r="A36" s="234" t="s">
        <v>169</v>
      </c>
      <c r="B36" s="236" t="s">
        <v>204</v>
      </c>
      <c r="C36" s="237"/>
      <c r="D36" s="237"/>
      <c r="E36" s="237"/>
      <c r="F36" s="237"/>
      <c r="G36" s="238"/>
    </row>
    <row r="37" spans="1:7" x14ac:dyDescent="0.2">
      <c r="A37" s="235"/>
      <c r="B37" s="242"/>
      <c r="C37" s="243"/>
      <c r="D37" s="243"/>
      <c r="E37" s="243"/>
      <c r="F37" s="243"/>
      <c r="G37" s="244"/>
    </row>
  </sheetData>
  <mergeCells count="26">
    <mergeCell ref="B7:C7"/>
    <mergeCell ref="E7:F7"/>
    <mergeCell ref="B16:G16"/>
    <mergeCell ref="B20:G20"/>
    <mergeCell ref="B23:G23"/>
    <mergeCell ref="A8:A19"/>
    <mergeCell ref="A20:A25"/>
    <mergeCell ref="E21:E22"/>
    <mergeCell ref="F21:F22"/>
    <mergeCell ref="G21:G22"/>
    <mergeCell ref="A3:G3"/>
    <mergeCell ref="A28:A35"/>
    <mergeCell ref="A36:A37"/>
    <mergeCell ref="B28:G35"/>
    <mergeCell ref="B36:G37"/>
    <mergeCell ref="B5:G5"/>
    <mergeCell ref="B6:G6"/>
    <mergeCell ref="B8:G8"/>
    <mergeCell ref="B9:G9"/>
    <mergeCell ref="A26:A27"/>
    <mergeCell ref="B10:G10"/>
    <mergeCell ref="B11:G11"/>
    <mergeCell ref="B12:G12"/>
    <mergeCell ref="B13:G13"/>
    <mergeCell ref="B14:G14"/>
    <mergeCell ref="B15:G15"/>
  </mergeCells>
  <phoneticPr fontId="2"/>
  <conditionalFormatting sqref="B6">
    <cfRule type="cellIs" dxfId="48" priority="20" operator="equal">
      <formula>""</formula>
    </cfRule>
  </conditionalFormatting>
  <conditionalFormatting sqref="B9">
    <cfRule type="cellIs" dxfId="47" priority="19" operator="equal">
      <formula>""</formula>
    </cfRule>
  </conditionalFormatting>
  <conditionalFormatting sqref="B11">
    <cfRule type="cellIs" dxfId="46" priority="18" operator="equal">
      <formula>""</formula>
    </cfRule>
  </conditionalFormatting>
  <conditionalFormatting sqref="B13">
    <cfRule type="cellIs" dxfId="45" priority="17" operator="equal">
      <formula>""</formula>
    </cfRule>
  </conditionalFormatting>
  <conditionalFormatting sqref="B15">
    <cfRule type="cellIs" dxfId="44" priority="16" operator="equal">
      <formula>""</formula>
    </cfRule>
  </conditionalFormatting>
  <conditionalFormatting sqref="C17:C18">
    <cfRule type="cellIs" dxfId="43" priority="15" operator="equal">
      <formula>""</formula>
    </cfRule>
  </conditionalFormatting>
  <conditionalFormatting sqref="C21">
    <cfRule type="cellIs" dxfId="42" priority="14" operator="equal">
      <formula>""</formula>
    </cfRule>
  </conditionalFormatting>
  <conditionalFormatting sqref="B24">
    <cfRule type="cellIs" dxfId="41" priority="12" operator="equal">
      <formula>""</formula>
    </cfRule>
    <cfRule type="cellIs" dxfId="40" priority="13" operator="equal">
      <formula>""</formula>
    </cfRule>
  </conditionalFormatting>
  <conditionalFormatting sqref="D24">
    <cfRule type="cellIs" dxfId="39" priority="11" operator="equal">
      <formula>""</formula>
    </cfRule>
  </conditionalFormatting>
  <conditionalFormatting sqref="C26:C27">
    <cfRule type="cellIs" dxfId="38" priority="10" operator="equal">
      <formula>0</formula>
    </cfRule>
  </conditionalFormatting>
  <conditionalFormatting sqref="F21:F22">
    <cfRule type="cellIs" dxfId="37" priority="9" operator="equal">
      <formula>0</formula>
    </cfRule>
  </conditionalFormatting>
  <conditionalFormatting sqref="E27">
    <cfRule type="cellIs" dxfId="36" priority="8" operator="equal">
      <formula>0</formula>
    </cfRule>
  </conditionalFormatting>
  <conditionalFormatting sqref="G27">
    <cfRule type="cellIs" dxfId="35" priority="7" operator="equal">
      <formula>0</formula>
    </cfRule>
  </conditionalFormatting>
  <conditionalFormatting sqref="B28:G35">
    <cfRule type="cellIs" dxfId="34" priority="3" operator="equal">
      <formula>""</formula>
    </cfRule>
    <cfRule type="cellIs" dxfId="33" priority="6" operator="equal">
      <formula>""</formula>
    </cfRule>
  </conditionalFormatting>
  <conditionalFormatting sqref="B36:G37">
    <cfRule type="cellIs" dxfId="32" priority="4" operator="equal">
      <formula>""</formula>
    </cfRule>
    <cfRule type="cellIs" dxfId="31" priority="5" operator="equal">
      <formula>""</formula>
    </cfRule>
  </conditionalFormatting>
  <conditionalFormatting sqref="B7:C7">
    <cfRule type="cellIs" dxfId="30" priority="2" operator="equal">
      <formula>""</formula>
    </cfRule>
  </conditionalFormatting>
  <conditionalFormatting sqref="E7:F7">
    <cfRule type="cellIs" dxfId="29" priority="1" operator="equal">
      <formula>""</formula>
    </cfRule>
  </conditionalFormatting>
  <dataValidations count="2">
    <dataValidation imeMode="off" allowBlank="1" showInputMessage="1" showErrorMessage="1" sqref="B7:C7 E7:F7 C21 B24 D24 C17:C18" xr:uid="{00000000-0002-0000-0200-000000000000}"/>
    <dataValidation imeMode="hiragana" allowBlank="1" showInputMessage="1" showErrorMessage="1" sqref="B6:G6 B9:G9 B11:G11 B13:G13 B15:G15 B28:G37" xr:uid="{00000000-0002-0000-0200-000001000000}"/>
  </dataValidations>
  <pageMargins left="0.75" right="0.41" top="1" bottom="0.51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AA67"/>
  <sheetViews>
    <sheetView view="pageBreakPreview" topLeftCell="A37" zoomScale="80" zoomScaleNormal="100" zoomScaleSheetLayoutView="80" workbookViewId="0">
      <selection activeCell="B4" sqref="B4:H53"/>
    </sheetView>
  </sheetViews>
  <sheetFormatPr defaultColWidth="9" defaultRowHeight="14" x14ac:dyDescent="0.2"/>
  <cols>
    <col min="1" max="10" width="4.58203125" style="113" customWidth="1"/>
    <col min="11" max="11" width="48.33203125" style="113" customWidth="1"/>
    <col min="12" max="12" width="30" style="113" customWidth="1"/>
    <col min="13" max="13" width="3" style="113" customWidth="1"/>
    <col min="14" max="14" width="2.83203125" style="113" customWidth="1"/>
    <col min="15" max="15" width="3.08203125" style="113" customWidth="1"/>
    <col min="16" max="16" width="7" style="113" customWidth="1"/>
    <col min="17" max="18" width="4.58203125" style="113" customWidth="1"/>
    <col min="19" max="16384" width="9" style="113"/>
  </cols>
  <sheetData>
    <row r="1" spans="1:27" s="39" customFormat="1" ht="26.25" customHeight="1" x14ac:dyDescent="0.2">
      <c r="A1" s="278" t="s">
        <v>103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45"/>
      <c r="N1" s="145"/>
      <c r="O1" s="145"/>
      <c r="P1" s="145"/>
    </row>
    <row r="2" spans="1:27" s="39" customFormat="1" ht="20.149999999999999" customHeight="1" x14ac:dyDescent="0.2">
      <c r="A2" s="272" t="s">
        <v>74</v>
      </c>
      <c r="B2" s="273" t="s">
        <v>69</v>
      </c>
      <c r="C2" s="273"/>
      <c r="D2" s="273"/>
      <c r="E2" s="273" t="s">
        <v>1</v>
      </c>
      <c r="F2" s="273"/>
      <c r="G2" s="273"/>
      <c r="H2" s="273"/>
      <c r="I2" s="273"/>
      <c r="J2" s="273"/>
      <c r="K2" s="234" t="s">
        <v>73</v>
      </c>
      <c r="L2" s="234" t="s">
        <v>167</v>
      </c>
      <c r="M2" s="102"/>
      <c r="N2" s="102"/>
      <c r="O2" s="102"/>
      <c r="P2" s="102"/>
      <c r="Q2" s="142"/>
    </row>
    <row r="3" spans="1:27" s="39" customFormat="1" ht="20.149999999999999" customHeight="1" x14ac:dyDescent="0.2">
      <c r="A3" s="272"/>
      <c r="B3" s="248" t="s">
        <v>173</v>
      </c>
      <c r="C3" s="249"/>
      <c r="D3" s="250"/>
      <c r="E3" s="273" t="s">
        <v>70</v>
      </c>
      <c r="F3" s="273"/>
      <c r="G3" s="273" t="s">
        <v>71</v>
      </c>
      <c r="H3" s="273"/>
      <c r="I3" s="273" t="s">
        <v>72</v>
      </c>
      <c r="J3" s="273"/>
      <c r="K3" s="235"/>
      <c r="L3" s="235"/>
      <c r="M3" s="102"/>
      <c r="N3" s="102"/>
      <c r="O3" s="102"/>
      <c r="P3" s="102"/>
      <c r="Q3" s="142"/>
    </row>
    <row r="4" spans="1:27" s="39" customFormat="1" ht="24" customHeight="1" x14ac:dyDescent="0.2">
      <c r="A4" s="143">
        <v>1</v>
      </c>
      <c r="B4" s="269"/>
      <c r="C4" s="270"/>
      <c r="D4" s="271"/>
      <c r="E4" s="274"/>
      <c r="F4" s="275"/>
      <c r="G4" s="274"/>
      <c r="H4" s="275"/>
      <c r="I4" s="274" t="str">
        <f>IF(B4="","",SUM(E4:H4))</f>
        <v/>
      </c>
      <c r="J4" s="275"/>
      <c r="K4" s="143"/>
      <c r="L4" s="150"/>
      <c r="M4" s="151"/>
      <c r="N4" s="151"/>
      <c r="O4" s="151"/>
      <c r="P4" s="151"/>
      <c r="Q4" s="151"/>
      <c r="R4" s="151"/>
      <c r="AA4" s="113"/>
    </row>
    <row r="5" spans="1:27" s="39" customFormat="1" ht="24" customHeight="1" x14ac:dyDescent="0.2">
      <c r="A5" s="143">
        <v>2</v>
      </c>
      <c r="B5" s="269"/>
      <c r="C5" s="270"/>
      <c r="D5" s="271"/>
      <c r="E5" s="274"/>
      <c r="F5" s="275"/>
      <c r="G5" s="274"/>
      <c r="H5" s="275"/>
      <c r="I5" s="274" t="str">
        <f t="shared" ref="I5:I53" si="0">IF(B5="","",SUM(E5:H5))</f>
        <v/>
      </c>
      <c r="J5" s="275"/>
      <c r="K5" s="117"/>
      <c r="L5" s="117"/>
      <c r="M5" s="102"/>
      <c r="N5" s="102"/>
      <c r="O5" s="102"/>
      <c r="P5" s="102"/>
      <c r="Q5" s="142"/>
      <c r="U5" s="112"/>
      <c r="X5" s="113"/>
    </row>
    <row r="6" spans="1:27" s="39" customFormat="1" ht="24" customHeight="1" x14ac:dyDescent="0.2">
      <c r="A6" s="143">
        <v>3</v>
      </c>
      <c r="B6" s="269"/>
      <c r="C6" s="270"/>
      <c r="D6" s="271"/>
      <c r="E6" s="274"/>
      <c r="F6" s="275"/>
      <c r="G6" s="274"/>
      <c r="H6" s="275"/>
      <c r="I6" s="274" t="str">
        <f t="shared" si="0"/>
        <v/>
      </c>
      <c r="J6" s="275"/>
      <c r="K6" s="117"/>
      <c r="L6" s="117"/>
      <c r="M6" s="102"/>
      <c r="N6" s="102"/>
      <c r="O6" s="102"/>
      <c r="P6" s="102"/>
      <c r="Q6" s="142"/>
    </row>
    <row r="7" spans="1:27" s="39" customFormat="1" ht="24" customHeight="1" x14ac:dyDescent="0.2">
      <c r="A7" s="143">
        <v>4</v>
      </c>
      <c r="B7" s="269"/>
      <c r="C7" s="270"/>
      <c r="D7" s="271"/>
      <c r="E7" s="274"/>
      <c r="F7" s="275"/>
      <c r="G7" s="274"/>
      <c r="H7" s="275"/>
      <c r="I7" s="274" t="str">
        <f t="shared" si="0"/>
        <v/>
      </c>
      <c r="J7" s="275"/>
      <c r="K7" s="111"/>
      <c r="L7" s="111"/>
      <c r="M7" s="119"/>
      <c r="N7" s="119"/>
      <c r="O7" s="119"/>
      <c r="P7" s="119"/>
      <c r="Q7" s="142"/>
      <c r="W7" s="113"/>
    </row>
    <row r="8" spans="1:27" ht="24" customHeight="1" x14ac:dyDescent="0.2">
      <c r="A8" s="143">
        <v>5</v>
      </c>
      <c r="B8" s="269"/>
      <c r="C8" s="270"/>
      <c r="D8" s="271"/>
      <c r="E8" s="274"/>
      <c r="F8" s="275"/>
      <c r="G8" s="274"/>
      <c r="H8" s="275"/>
      <c r="I8" s="274" t="str">
        <f t="shared" si="0"/>
        <v/>
      </c>
      <c r="J8" s="275"/>
      <c r="K8" s="117"/>
      <c r="L8" s="117"/>
      <c r="M8" s="102"/>
      <c r="N8" s="102"/>
      <c r="O8" s="102"/>
      <c r="P8" s="102"/>
      <c r="Q8" s="102"/>
    </row>
    <row r="9" spans="1:27" ht="24" customHeight="1" x14ac:dyDescent="0.2">
      <c r="A9" s="143">
        <v>6</v>
      </c>
      <c r="B9" s="269"/>
      <c r="C9" s="270"/>
      <c r="D9" s="271"/>
      <c r="E9" s="274"/>
      <c r="F9" s="275"/>
      <c r="G9" s="274"/>
      <c r="H9" s="275"/>
      <c r="I9" s="274" t="str">
        <f t="shared" si="0"/>
        <v/>
      </c>
      <c r="J9" s="275"/>
      <c r="K9" s="114"/>
      <c r="L9" s="111"/>
      <c r="M9" s="119"/>
      <c r="N9" s="119"/>
      <c r="O9" s="119"/>
      <c r="P9" s="119"/>
      <c r="Q9" s="102"/>
    </row>
    <row r="10" spans="1:27" ht="24" customHeight="1" x14ac:dyDescent="0.2">
      <c r="A10" s="143">
        <v>7</v>
      </c>
      <c r="B10" s="269"/>
      <c r="C10" s="270"/>
      <c r="D10" s="271"/>
      <c r="E10" s="274"/>
      <c r="F10" s="275"/>
      <c r="G10" s="274"/>
      <c r="H10" s="275"/>
      <c r="I10" s="274" t="str">
        <f t="shared" si="0"/>
        <v/>
      </c>
      <c r="J10" s="275"/>
      <c r="K10" s="117"/>
      <c r="L10" s="117"/>
      <c r="M10" s="102"/>
      <c r="N10" s="102"/>
      <c r="O10" s="102"/>
      <c r="P10" s="102"/>
      <c r="Q10" s="102"/>
    </row>
    <row r="11" spans="1:27" ht="24" customHeight="1" x14ac:dyDescent="0.2">
      <c r="A11" s="143">
        <v>8</v>
      </c>
      <c r="B11" s="269"/>
      <c r="C11" s="270"/>
      <c r="D11" s="271"/>
      <c r="E11" s="274"/>
      <c r="F11" s="275"/>
      <c r="G11" s="274"/>
      <c r="H11" s="275"/>
      <c r="I11" s="274" t="str">
        <f t="shared" si="0"/>
        <v/>
      </c>
      <c r="J11" s="275"/>
      <c r="K11" s="118"/>
      <c r="L11" s="117"/>
      <c r="M11" s="102"/>
      <c r="N11" s="102"/>
      <c r="O11" s="102"/>
      <c r="P11" s="102"/>
      <c r="Q11" s="102"/>
      <c r="U11" s="152"/>
    </row>
    <row r="12" spans="1:27" ht="24" customHeight="1" x14ac:dyDescent="0.2">
      <c r="A12" s="143">
        <v>9</v>
      </c>
      <c r="B12" s="269"/>
      <c r="C12" s="270"/>
      <c r="D12" s="271"/>
      <c r="E12" s="274"/>
      <c r="F12" s="275"/>
      <c r="G12" s="274"/>
      <c r="H12" s="275"/>
      <c r="I12" s="274" t="str">
        <f t="shared" si="0"/>
        <v/>
      </c>
      <c r="J12" s="275"/>
      <c r="K12" s="117"/>
      <c r="L12" s="117"/>
      <c r="M12" s="102"/>
      <c r="N12" s="102"/>
      <c r="O12" s="102"/>
      <c r="P12" s="102"/>
      <c r="Q12" s="102"/>
    </row>
    <row r="13" spans="1:27" ht="24" customHeight="1" x14ac:dyDescent="0.2">
      <c r="A13" s="143">
        <v>10</v>
      </c>
      <c r="B13" s="269"/>
      <c r="C13" s="270"/>
      <c r="D13" s="271"/>
      <c r="E13" s="274"/>
      <c r="F13" s="275"/>
      <c r="G13" s="274"/>
      <c r="H13" s="275"/>
      <c r="I13" s="274" t="str">
        <f t="shared" si="0"/>
        <v/>
      </c>
      <c r="J13" s="275"/>
      <c r="K13" s="117"/>
      <c r="L13" s="117"/>
      <c r="M13" s="102"/>
      <c r="N13" s="102"/>
      <c r="O13" s="102"/>
      <c r="P13" s="102"/>
      <c r="Q13" s="102"/>
    </row>
    <row r="14" spans="1:27" ht="24" customHeight="1" x14ac:dyDescent="0.2">
      <c r="A14" s="143">
        <v>11</v>
      </c>
      <c r="B14" s="269"/>
      <c r="C14" s="270"/>
      <c r="D14" s="271"/>
      <c r="E14" s="274"/>
      <c r="F14" s="275"/>
      <c r="G14" s="274"/>
      <c r="H14" s="275"/>
      <c r="I14" s="274" t="str">
        <f t="shared" si="0"/>
        <v/>
      </c>
      <c r="J14" s="275"/>
      <c r="K14" s="117"/>
      <c r="L14" s="117"/>
      <c r="M14" s="102"/>
      <c r="N14" s="102"/>
      <c r="O14" s="102"/>
      <c r="P14" s="102"/>
      <c r="Q14" s="102"/>
    </row>
    <row r="15" spans="1:27" ht="24" customHeight="1" x14ac:dyDescent="0.2">
      <c r="A15" s="143">
        <v>12</v>
      </c>
      <c r="B15" s="269"/>
      <c r="C15" s="270"/>
      <c r="D15" s="271"/>
      <c r="E15" s="274"/>
      <c r="F15" s="275"/>
      <c r="G15" s="274"/>
      <c r="H15" s="275"/>
      <c r="I15" s="274" t="str">
        <f t="shared" si="0"/>
        <v/>
      </c>
      <c r="J15" s="275"/>
      <c r="K15" s="117"/>
      <c r="L15" s="117"/>
      <c r="M15" s="102"/>
      <c r="N15" s="102"/>
      <c r="O15" s="102"/>
      <c r="P15" s="102"/>
      <c r="Q15" s="102"/>
    </row>
    <row r="16" spans="1:27" ht="24" customHeight="1" x14ac:dyDescent="0.2">
      <c r="A16" s="143">
        <v>13</v>
      </c>
      <c r="B16" s="269"/>
      <c r="C16" s="270"/>
      <c r="D16" s="271"/>
      <c r="E16" s="274"/>
      <c r="F16" s="275"/>
      <c r="G16" s="274"/>
      <c r="H16" s="275"/>
      <c r="I16" s="274" t="str">
        <f t="shared" si="0"/>
        <v/>
      </c>
      <c r="J16" s="275"/>
      <c r="K16" s="117"/>
      <c r="L16" s="117"/>
      <c r="M16" s="102"/>
      <c r="N16" s="102"/>
      <c r="O16" s="102"/>
      <c r="P16" s="102"/>
      <c r="Q16" s="102"/>
    </row>
    <row r="17" spans="1:17" ht="24" customHeight="1" x14ac:dyDescent="0.2">
      <c r="A17" s="143">
        <v>14</v>
      </c>
      <c r="B17" s="269"/>
      <c r="C17" s="270"/>
      <c r="D17" s="271"/>
      <c r="E17" s="274"/>
      <c r="F17" s="275"/>
      <c r="G17" s="274"/>
      <c r="H17" s="275"/>
      <c r="I17" s="274" t="str">
        <f t="shared" si="0"/>
        <v/>
      </c>
      <c r="J17" s="275"/>
      <c r="K17" s="117"/>
      <c r="L17" s="117"/>
      <c r="M17" s="102"/>
      <c r="N17" s="102"/>
      <c r="O17" s="102"/>
      <c r="P17" s="102"/>
      <c r="Q17" s="102"/>
    </row>
    <row r="18" spans="1:17" ht="24" customHeight="1" x14ac:dyDescent="0.2">
      <c r="A18" s="143">
        <v>15</v>
      </c>
      <c r="B18" s="269"/>
      <c r="C18" s="270"/>
      <c r="D18" s="271"/>
      <c r="E18" s="274"/>
      <c r="F18" s="275"/>
      <c r="G18" s="274"/>
      <c r="H18" s="275"/>
      <c r="I18" s="274" t="str">
        <f t="shared" si="0"/>
        <v/>
      </c>
      <c r="J18" s="275"/>
      <c r="K18" s="117"/>
      <c r="L18" s="117"/>
      <c r="M18" s="102"/>
      <c r="N18" s="102"/>
      <c r="O18" s="102"/>
      <c r="P18" s="102"/>
      <c r="Q18" s="102"/>
    </row>
    <row r="19" spans="1:17" ht="24" customHeight="1" x14ac:dyDescent="0.2">
      <c r="A19" s="143">
        <v>16</v>
      </c>
      <c r="B19" s="269"/>
      <c r="C19" s="270"/>
      <c r="D19" s="271"/>
      <c r="E19" s="274"/>
      <c r="F19" s="275"/>
      <c r="G19" s="274"/>
      <c r="H19" s="275"/>
      <c r="I19" s="274" t="str">
        <f t="shared" si="0"/>
        <v/>
      </c>
      <c r="J19" s="275"/>
      <c r="K19" s="117"/>
      <c r="L19" s="117"/>
      <c r="M19" s="102"/>
      <c r="N19" s="102"/>
      <c r="O19" s="102"/>
      <c r="P19" s="102"/>
      <c r="Q19" s="102"/>
    </row>
    <row r="20" spans="1:17" ht="24" customHeight="1" x14ac:dyDescent="0.2">
      <c r="A20" s="143">
        <v>17</v>
      </c>
      <c r="B20" s="269"/>
      <c r="C20" s="270"/>
      <c r="D20" s="271"/>
      <c r="E20" s="274"/>
      <c r="F20" s="275"/>
      <c r="G20" s="274"/>
      <c r="H20" s="275"/>
      <c r="I20" s="274" t="str">
        <f t="shared" si="0"/>
        <v/>
      </c>
      <c r="J20" s="275"/>
      <c r="K20" s="117"/>
      <c r="L20" s="117"/>
      <c r="M20" s="102"/>
      <c r="N20" s="102"/>
      <c r="O20" s="102"/>
      <c r="P20" s="102"/>
      <c r="Q20" s="102"/>
    </row>
    <row r="21" spans="1:17" ht="24" customHeight="1" x14ac:dyDescent="0.2">
      <c r="A21" s="143">
        <v>18</v>
      </c>
      <c r="B21" s="269"/>
      <c r="C21" s="270"/>
      <c r="D21" s="271"/>
      <c r="E21" s="274"/>
      <c r="F21" s="275"/>
      <c r="G21" s="274"/>
      <c r="H21" s="275"/>
      <c r="I21" s="274" t="str">
        <f t="shared" si="0"/>
        <v/>
      </c>
      <c r="J21" s="275"/>
      <c r="K21" s="117"/>
      <c r="L21" s="117"/>
      <c r="M21" s="102"/>
      <c r="N21" s="102"/>
      <c r="O21" s="102"/>
      <c r="P21" s="102"/>
      <c r="Q21" s="102"/>
    </row>
    <row r="22" spans="1:17" ht="24" customHeight="1" x14ac:dyDescent="0.2">
      <c r="A22" s="143">
        <v>19</v>
      </c>
      <c r="B22" s="269"/>
      <c r="C22" s="270"/>
      <c r="D22" s="271"/>
      <c r="E22" s="274"/>
      <c r="F22" s="275"/>
      <c r="G22" s="274"/>
      <c r="H22" s="275"/>
      <c r="I22" s="274" t="str">
        <f t="shared" si="0"/>
        <v/>
      </c>
      <c r="J22" s="275"/>
      <c r="K22" s="117"/>
      <c r="L22" s="117"/>
      <c r="M22" s="102"/>
      <c r="N22" s="102"/>
      <c r="O22" s="102"/>
      <c r="P22" s="102"/>
      <c r="Q22" s="102"/>
    </row>
    <row r="23" spans="1:17" ht="24" customHeight="1" x14ac:dyDescent="0.2">
      <c r="A23" s="143">
        <v>20</v>
      </c>
      <c r="B23" s="269"/>
      <c r="C23" s="270"/>
      <c r="D23" s="271"/>
      <c r="E23" s="274"/>
      <c r="F23" s="275"/>
      <c r="G23" s="274"/>
      <c r="H23" s="275"/>
      <c r="I23" s="274" t="str">
        <f t="shared" si="0"/>
        <v/>
      </c>
      <c r="J23" s="275"/>
      <c r="K23" s="117"/>
      <c r="L23" s="117"/>
      <c r="M23" s="102"/>
      <c r="N23" s="102"/>
      <c r="O23" s="102"/>
      <c r="P23" s="102"/>
      <c r="Q23" s="102"/>
    </row>
    <row r="24" spans="1:17" ht="24" customHeight="1" x14ac:dyDescent="0.2">
      <c r="A24" s="143">
        <v>21</v>
      </c>
      <c r="B24" s="269"/>
      <c r="C24" s="270"/>
      <c r="D24" s="271"/>
      <c r="E24" s="274"/>
      <c r="F24" s="275"/>
      <c r="G24" s="274"/>
      <c r="H24" s="275"/>
      <c r="I24" s="274" t="str">
        <f t="shared" si="0"/>
        <v/>
      </c>
      <c r="J24" s="275"/>
      <c r="K24" s="117"/>
      <c r="L24" s="117"/>
      <c r="M24" s="102"/>
      <c r="N24" s="102"/>
      <c r="O24" s="102"/>
      <c r="P24" s="102"/>
      <c r="Q24" s="102"/>
    </row>
    <row r="25" spans="1:17" ht="24" customHeight="1" x14ac:dyDescent="0.2">
      <c r="A25" s="143">
        <v>22</v>
      </c>
      <c r="B25" s="269"/>
      <c r="C25" s="270"/>
      <c r="D25" s="271"/>
      <c r="E25" s="274"/>
      <c r="F25" s="275"/>
      <c r="G25" s="274"/>
      <c r="H25" s="275"/>
      <c r="I25" s="274" t="str">
        <f t="shared" si="0"/>
        <v/>
      </c>
      <c r="J25" s="275"/>
      <c r="K25" s="117"/>
      <c r="L25" s="117"/>
      <c r="M25" s="102"/>
      <c r="N25" s="102"/>
      <c r="O25" s="102"/>
      <c r="P25" s="102"/>
      <c r="Q25" s="102"/>
    </row>
    <row r="26" spans="1:17" ht="24" customHeight="1" x14ac:dyDescent="0.2">
      <c r="A26" s="143">
        <v>23</v>
      </c>
      <c r="B26" s="269"/>
      <c r="C26" s="270"/>
      <c r="D26" s="271"/>
      <c r="E26" s="274"/>
      <c r="F26" s="275"/>
      <c r="G26" s="274"/>
      <c r="H26" s="275"/>
      <c r="I26" s="274" t="str">
        <f t="shared" si="0"/>
        <v/>
      </c>
      <c r="J26" s="275"/>
      <c r="K26" s="117"/>
      <c r="L26" s="117"/>
      <c r="M26" s="102"/>
      <c r="N26" s="102"/>
      <c r="O26" s="102"/>
      <c r="P26" s="102"/>
      <c r="Q26" s="102"/>
    </row>
    <row r="27" spans="1:17" ht="24" customHeight="1" x14ac:dyDescent="0.2">
      <c r="A27" s="143">
        <v>24</v>
      </c>
      <c r="B27" s="269"/>
      <c r="C27" s="270"/>
      <c r="D27" s="271"/>
      <c r="E27" s="274"/>
      <c r="F27" s="275"/>
      <c r="G27" s="274"/>
      <c r="H27" s="275"/>
      <c r="I27" s="274" t="str">
        <f t="shared" si="0"/>
        <v/>
      </c>
      <c r="J27" s="275"/>
      <c r="K27" s="117"/>
      <c r="L27" s="117"/>
      <c r="M27" s="102"/>
      <c r="N27" s="102"/>
      <c r="O27" s="102"/>
      <c r="P27" s="102"/>
      <c r="Q27" s="102"/>
    </row>
    <row r="28" spans="1:17" ht="24" customHeight="1" x14ac:dyDescent="0.2">
      <c r="A28" s="143">
        <v>25</v>
      </c>
      <c r="B28" s="269"/>
      <c r="C28" s="270"/>
      <c r="D28" s="271"/>
      <c r="E28" s="274"/>
      <c r="F28" s="275"/>
      <c r="G28" s="274"/>
      <c r="H28" s="275"/>
      <c r="I28" s="274" t="str">
        <f t="shared" si="0"/>
        <v/>
      </c>
      <c r="J28" s="275"/>
      <c r="K28" s="117"/>
      <c r="L28" s="117"/>
      <c r="M28" s="102"/>
      <c r="N28" s="102"/>
      <c r="O28" s="102"/>
      <c r="P28" s="102"/>
      <c r="Q28" s="102"/>
    </row>
    <row r="29" spans="1:17" ht="24" customHeight="1" x14ac:dyDescent="0.2">
      <c r="A29" s="143">
        <v>26</v>
      </c>
      <c r="B29" s="269"/>
      <c r="C29" s="270"/>
      <c r="D29" s="271"/>
      <c r="E29" s="274"/>
      <c r="F29" s="275"/>
      <c r="G29" s="274"/>
      <c r="H29" s="275"/>
      <c r="I29" s="274" t="str">
        <f t="shared" si="0"/>
        <v/>
      </c>
      <c r="J29" s="275"/>
      <c r="K29" s="117"/>
      <c r="L29" s="117"/>
      <c r="M29" s="102"/>
      <c r="N29" s="102"/>
      <c r="O29" s="102"/>
      <c r="P29" s="102"/>
      <c r="Q29" s="102"/>
    </row>
    <row r="30" spans="1:17" ht="24" customHeight="1" x14ac:dyDescent="0.2">
      <c r="A30" s="143">
        <v>27</v>
      </c>
      <c r="B30" s="269"/>
      <c r="C30" s="270"/>
      <c r="D30" s="271"/>
      <c r="E30" s="274"/>
      <c r="F30" s="275"/>
      <c r="G30" s="274"/>
      <c r="H30" s="275"/>
      <c r="I30" s="274" t="str">
        <f t="shared" si="0"/>
        <v/>
      </c>
      <c r="J30" s="275"/>
      <c r="K30" s="117"/>
      <c r="L30" s="117"/>
      <c r="M30" s="102"/>
      <c r="N30" s="102"/>
      <c r="O30" s="102"/>
      <c r="P30" s="102"/>
      <c r="Q30" s="102"/>
    </row>
    <row r="31" spans="1:17" ht="24" customHeight="1" x14ac:dyDescent="0.2">
      <c r="A31" s="143">
        <v>28</v>
      </c>
      <c r="B31" s="269"/>
      <c r="C31" s="270"/>
      <c r="D31" s="271"/>
      <c r="E31" s="274"/>
      <c r="F31" s="275"/>
      <c r="G31" s="274"/>
      <c r="H31" s="275"/>
      <c r="I31" s="274" t="str">
        <f t="shared" si="0"/>
        <v/>
      </c>
      <c r="J31" s="275"/>
      <c r="K31" s="117"/>
      <c r="L31" s="117"/>
      <c r="M31" s="102"/>
      <c r="N31" s="102"/>
      <c r="O31" s="102"/>
      <c r="P31" s="102"/>
      <c r="Q31" s="102"/>
    </row>
    <row r="32" spans="1:17" ht="24" customHeight="1" x14ac:dyDescent="0.2">
      <c r="A32" s="143">
        <v>29</v>
      </c>
      <c r="B32" s="269"/>
      <c r="C32" s="270"/>
      <c r="D32" s="271"/>
      <c r="E32" s="274"/>
      <c r="F32" s="275"/>
      <c r="G32" s="274"/>
      <c r="H32" s="275"/>
      <c r="I32" s="274" t="str">
        <f t="shared" si="0"/>
        <v/>
      </c>
      <c r="J32" s="275"/>
      <c r="K32" s="117"/>
      <c r="L32" s="117"/>
      <c r="M32" s="102"/>
      <c r="N32" s="102"/>
      <c r="O32" s="102"/>
      <c r="P32" s="102"/>
      <c r="Q32" s="102"/>
    </row>
    <row r="33" spans="1:17" ht="24" customHeight="1" x14ac:dyDescent="0.2">
      <c r="A33" s="143">
        <v>30</v>
      </c>
      <c r="B33" s="269"/>
      <c r="C33" s="270"/>
      <c r="D33" s="271"/>
      <c r="E33" s="274"/>
      <c r="F33" s="275"/>
      <c r="G33" s="274"/>
      <c r="H33" s="275"/>
      <c r="I33" s="274" t="str">
        <f t="shared" si="0"/>
        <v/>
      </c>
      <c r="J33" s="275"/>
      <c r="K33" s="117"/>
      <c r="L33" s="117"/>
      <c r="M33" s="102"/>
      <c r="N33" s="102"/>
      <c r="O33" s="102"/>
      <c r="P33" s="102"/>
      <c r="Q33" s="102"/>
    </row>
    <row r="34" spans="1:17" ht="24" customHeight="1" x14ac:dyDescent="0.2">
      <c r="A34" s="143">
        <v>31</v>
      </c>
      <c r="B34" s="269"/>
      <c r="C34" s="270"/>
      <c r="D34" s="271"/>
      <c r="E34" s="274"/>
      <c r="F34" s="275"/>
      <c r="G34" s="274"/>
      <c r="H34" s="275"/>
      <c r="I34" s="274" t="str">
        <f t="shared" si="0"/>
        <v/>
      </c>
      <c r="J34" s="275"/>
      <c r="K34" s="117"/>
      <c r="L34" s="117"/>
      <c r="M34" s="102"/>
      <c r="N34" s="102"/>
      <c r="O34" s="102"/>
      <c r="P34" s="102"/>
      <c r="Q34" s="102"/>
    </row>
    <row r="35" spans="1:17" ht="24" customHeight="1" x14ac:dyDescent="0.2">
      <c r="A35" s="143">
        <v>32</v>
      </c>
      <c r="B35" s="269"/>
      <c r="C35" s="270"/>
      <c r="D35" s="271"/>
      <c r="E35" s="274"/>
      <c r="F35" s="275"/>
      <c r="G35" s="274"/>
      <c r="H35" s="275"/>
      <c r="I35" s="274" t="str">
        <f t="shared" si="0"/>
        <v/>
      </c>
      <c r="J35" s="275"/>
      <c r="K35" s="117"/>
      <c r="L35" s="117"/>
      <c r="M35" s="102"/>
      <c r="N35" s="102"/>
      <c r="O35" s="102"/>
      <c r="P35" s="102"/>
      <c r="Q35" s="102"/>
    </row>
    <row r="36" spans="1:17" ht="24" customHeight="1" x14ac:dyDescent="0.2">
      <c r="A36" s="143">
        <v>33</v>
      </c>
      <c r="B36" s="269"/>
      <c r="C36" s="270"/>
      <c r="D36" s="271"/>
      <c r="E36" s="274"/>
      <c r="F36" s="275"/>
      <c r="G36" s="274"/>
      <c r="H36" s="275"/>
      <c r="I36" s="274" t="str">
        <f t="shared" si="0"/>
        <v/>
      </c>
      <c r="J36" s="275"/>
      <c r="K36" s="117"/>
      <c r="L36" s="117"/>
      <c r="M36" s="102"/>
      <c r="N36" s="102"/>
      <c r="O36" s="102"/>
      <c r="P36" s="102"/>
      <c r="Q36" s="102"/>
    </row>
    <row r="37" spans="1:17" ht="24" customHeight="1" x14ac:dyDescent="0.2">
      <c r="A37" s="143">
        <v>34</v>
      </c>
      <c r="B37" s="269"/>
      <c r="C37" s="270"/>
      <c r="D37" s="271"/>
      <c r="E37" s="274"/>
      <c r="F37" s="275"/>
      <c r="G37" s="274"/>
      <c r="H37" s="275"/>
      <c r="I37" s="274" t="str">
        <f t="shared" si="0"/>
        <v/>
      </c>
      <c r="J37" s="275"/>
      <c r="K37" s="117"/>
      <c r="L37" s="117"/>
      <c r="M37" s="102"/>
      <c r="N37" s="102"/>
      <c r="O37" s="102"/>
      <c r="P37" s="102"/>
      <c r="Q37" s="102"/>
    </row>
    <row r="38" spans="1:17" ht="24" customHeight="1" x14ac:dyDescent="0.2">
      <c r="A38" s="143">
        <v>35</v>
      </c>
      <c r="B38" s="269"/>
      <c r="C38" s="270"/>
      <c r="D38" s="271"/>
      <c r="E38" s="274"/>
      <c r="F38" s="275"/>
      <c r="G38" s="274"/>
      <c r="H38" s="275"/>
      <c r="I38" s="274" t="str">
        <f t="shared" si="0"/>
        <v/>
      </c>
      <c r="J38" s="275"/>
      <c r="K38" s="117"/>
      <c r="L38" s="117"/>
      <c r="M38" s="102"/>
      <c r="N38" s="102"/>
      <c r="O38" s="102"/>
      <c r="P38" s="102"/>
      <c r="Q38" s="102"/>
    </row>
    <row r="39" spans="1:17" ht="24" customHeight="1" x14ac:dyDescent="0.2">
      <c r="A39" s="143">
        <v>36</v>
      </c>
      <c r="B39" s="269"/>
      <c r="C39" s="270"/>
      <c r="D39" s="271"/>
      <c r="E39" s="274"/>
      <c r="F39" s="275"/>
      <c r="G39" s="274"/>
      <c r="H39" s="275"/>
      <c r="I39" s="274" t="str">
        <f t="shared" si="0"/>
        <v/>
      </c>
      <c r="J39" s="275"/>
      <c r="K39" s="117"/>
      <c r="L39" s="117"/>
      <c r="M39" s="102"/>
      <c r="N39" s="102"/>
      <c r="O39" s="102"/>
      <c r="P39" s="102"/>
      <c r="Q39" s="102"/>
    </row>
    <row r="40" spans="1:17" ht="24" customHeight="1" x14ac:dyDescent="0.2">
      <c r="A40" s="143">
        <v>37</v>
      </c>
      <c r="B40" s="269"/>
      <c r="C40" s="270"/>
      <c r="D40" s="271"/>
      <c r="E40" s="274"/>
      <c r="F40" s="275"/>
      <c r="G40" s="274"/>
      <c r="H40" s="275"/>
      <c r="I40" s="274" t="str">
        <f t="shared" si="0"/>
        <v/>
      </c>
      <c r="J40" s="275"/>
      <c r="K40" s="117"/>
      <c r="L40" s="117"/>
      <c r="M40" s="102"/>
      <c r="N40" s="102"/>
      <c r="O40" s="102"/>
      <c r="P40" s="102"/>
      <c r="Q40" s="102"/>
    </row>
    <row r="41" spans="1:17" ht="24" customHeight="1" x14ac:dyDescent="0.2">
      <c r="A41" s="143">
        <v>38</v>
      </c>
      <c r="B41" s="269"/>
      <c r="C41" s="270"/>
      <c r="D41" s="271"/>
      <c r="E41" s="274"/>
      <c r="F41" s="275"/>
      <c r="G41" s="274"/>
      <c r="H41" s="275"/>
      <c r="I41" s="274" t="str">
        <f t="shared" si="0"/>
        <v/>
      </c>
      <c r="J41" s="275"/>
      <c r="K41" s="117"/>
      <c r="L41" s="117"/>
      <c r="M41" s="102"/>
      <c r="N41" s="102"/>
      <c r="O41" s="102"/>
      <c r="P41" s="102"/>
      <c r="Q41" s="102"/>
    </row>
    <row r="42" spans="1:17" ht="24" customHeight="1" x14ac:dyDescent="0.2">
      <c r="A42" s="143">
        <v>39</v>
      </c>
      <c r="B42" s="269"/>
      <c r="C42" s="270"/>
      <c r="D42" s="271"/>
      <c r="E42" s="274"/>
      <c r="F42" s="275"/>
      <c r="G42" s="274"/>
      <c r="H42" s="275"/>
      <c r="I42" s="274" t="str">
        <f t="shared" si="0"/>
        <v/>
      </c>
      <c r="J42" s="275"/>
      <c r="K42" s="117"/>
      <c r="L42" s="117"/>
      <c r="M42" s="102"/>
      <c r="N42" s="102"/>
      <c r="O42" s="102"/>
      <c r="P42" s="102"/>
      <c r="Q42" s="102"/>
    </row>
    <row r="43" spans="1:17" ht="24" customHeight="1" x14ac:dyDescent="0.2">
      <c r="A43" s="143">
        <v>40</v>
      </c>
      <c r="B43" s="269"/>
      <c r="C43" s="270"/>
      <c r="D43" s="271"/>
      <c r="E43" s="274"/>
      <c r="F43" s="275"/>
      <c r="G43" s="274"/>
      <c r="H43" s="275"/>
      <c r="I43" s="274" t="str">
        <f t="shared" si="0"/>
        <v/>
      </c>
      <c r="J43" s="275"/>
      <c r="K43" s="117"/>
      <c r="L43" s="117"/>
      <c r="M43" s="102"/>
      <c r="N43" s="102"/>
      <c r="O43" s="102"/>
      <c r="P43" s="102"/>
      <c r="Q43" s="102"/>
    </row>
    <row r="44" spans="1:17" ht="24" customHeight="1" x14ac:dyDescent="0.2">
      <c r="A44" s="143">
        <v>41</v>
      </c>
      <c r="B44" s="269"/>
      <c r="C44" s="270"/>
      <c r="D44" s="271"/>
      <c r="E44" s="274"/>
      <c r="F44" s="275"/>
      <c r="G44" s="274"/>
      <c r="H44" s="275"/>
      <c r="I44" s="274" t="str">
        <f t="shared" si="0"/>
        <v/>
      </c>
      <c r="J44" s="275"/>
      <c r="K44" s="117"/>
      <c r="L44" s="117"/>
      <c r="M44" s="102"/>
      <c r="N44" s="102"/>
      <c r="O44" s="102"/>
      <c r="P44" s="102"/>
      <c r="Q44" s="102"/>
    </row>
    <row r="45" spans="1:17" ht="24" customHeight="1" x14ac:dyDescent="0.2">
      <c r="A45" s="143">
        <v>42</v>
      </c>
      <c r="B45" s="269"/>
      <c r="C45" s="270"/>
      <c r="D45" s="271"/>
      <c r="E45" s="274"/>
      <c r="F45" s="275"/>
      <c r="G45" s="274"/>
      <c r="H45" s="275"/>
      <c r="I45" s="274" t="str">
        <f t="shared" si="0"/>
        <v/>
      </c>
      <c r="J45" s="275"/>
      <c r="K45" s="117"/>
      <c r="L45" s="117"/>
      <c r="M45" s="102"/>
      <c r="N45" s="102"/>
      <c r="O45" s="102"/>
      <c r="P45" s="102"/>
      <c r="Q45" s="102"/>
    </row>
    <row r="46" spans="1:17" ht="24" customHeight="1" x14ac:dyDescent="0.2">
      <c r="A46" s="143">
        <v>43</v>
      </c>
      <c r="B46" s="269"/>
      <c r="C46" s="270"/>
      <c r="D46" s="271"/>
      <c r="E46" s="274"/>
      <c r="F46" s="275"/>
      <c r="G46" s="274"/>
      <c r="H46" s="275"/>
      <c r="I46" s="274" t="str">
        <f t="shared" si="0"/>
        <v/>
      </c>
      <c r="J46" s="275"/>
      <c r="K46" s="117"/>
      <c r="L46" s="117"/>
      <c r="M46" s="102"/>
      <c r="N46" s="102"/>
      <c r="O46" s="102"/>
      <c r="P46" s="102"/>
      <c r="Q46" s="102"/>
    </row>
    <row r="47" spans="1:17" ht="24" customHeight="1" x14ac:dyDescent="0.2">
      <c r="A47" s="143">
        <v>44</v>
      </c>
      <c r="B47" s="269"/>
      <c r="C47" s="270"/>
      <c r="D47" s="271"/>
      <c r="E47" s="274"/>
      <c r="F47" s="275"/>
      <c r="G47" s="274"/>
      <c r="H47" s="275"/>
      <c r="I47" s="274" t="str">
        <f t="shared" si="0"/>
        <v/>
      </c>
      <c r="J47" s="275"/>
      <c r="K47" s="117"/>
      <c r="L47" s="117"/>
      <c r="M47" s="102"/>
      <c r="N47" s="102"/>
      <c r="O47" s="102"/>
      <c r="P47" s="102"/>
      <c r="Q47" s="102"/>
    </row>
    <row r="48" spans="1:17" ht="24" customHeight="1" x14ac:dyDescent="0.2">
      <c r="A48" s="143">
        <v>45</v>
      </c>
      <c r="B48" s="269"/>
      <c r="C48" s="270"/>
      <c r="D48" s="271"/>
      <c r="E48" s="274"/>
      <c r="F48" s="275"/>
      <c r="G48" s="274"/>
      <c r="H48" s="275"/>
      <c r="I48" s="274" t="str">
        <f t="shared" si="0"/>
        <v/>
      </c>
      <c r="J48" s="275"/>
      <c r="K48" s="117"/>
      <c r="L48" s="117"/>
      <c r="M48" s="102"/>
      <c r="N48" s="102"/>
      <c r="O48" s="102"/>
      <c r="P48" s="102"/>
      <c r="Q48" s="102"/>
    </row>
    <row r="49" spans="1:17" ht="24" customHeight="1" x14ac:dyDescent="0.2">
      <c r="A49" s="143">
        <v>46</v>
      </c>
      <c r="B49" s="269"/>
      <c r="C49" s="270"/>
      <c r="D49" s="271"/>
      <c r="E49" s="274"/>
      <c r="F49" s="275"/>
      <c r="G49" s="274"/>
      <c r="H49" s="275"/>
      <c r="I49" s="274" t="str">
        <f t="shared" si="0"/>
        <v/>
      </c>
      <c r="J49" s="275"/>
      <c r="K49" s="117"/>
      <c r="L49" s="117"/>
      <c r="M49" s="102"/>
      <c r="N49" s="102"/>
      <c r="O49" s="102"/>
      <c r="P49" s="102"/>
      <c r="Q49" s="102"/>
    </row>
    <row r="50" spans="1:17" ht="24" customHeight="1" x14ac:dyDescent="0.2">
      <c r="A50" s="143">
        <v>47</v>
      </c>
      <c r="B50" s="269"/>
      <c r="C50" s="270"/>
      <c r="D50" s="271"/>
      <c r="E50" s="274"/>
      <c r="F50" s="275"/>
      <c r="G50" s="274"/>
      <c r="H50" s="275"/>
      <c r="I50" s="274" t="str">
        <f t="shared" si="0"/>
        <v/>
      </c>
      <c r="J50" s="275"/>
      <c r="K50" s="117"/>
      <c r="L50" s="117"/>
      <c r="M50" s="102"/>
      <c r="N50" s="102"/>
      <c r="O50" s="102"/>
      <c r="P50" s="102"/>
      <c r="Q50" s="102"/>
    </row>
    <row r="51" spans="1:17" ht="24" customHeight="1" x14ac:dyDescent="0.2">
      <c r="A51" s="143">
        <v>48</v>
      </c>
      <c r="B51" s="269"/>
      <c r="C51" s="270"/>
      <c r="D51" s="271"/>
      <c r="E51" s="274"/>
      <c r="F51" s="275"/>
      <c r="G51" s="274"/>
      <c r="H51" s="275"/>
      <c r="I51" s="274" t="str">
        <f t="shared" si="0"/>
        <v/>
      </c>
      <c r="J51" s="275"/>
      <c r="K51" s="117"/>
      <c r="L51" s="117"/>
      <c r="M51" s="102"/>
      <c r="N51" s="102"/>
      <c r="O51" s="102"/>
      <c r="P51" s="102"/>
      <c r="Q51" s="102"/>
    </row>
    <row r="52" spans="1:17" ht="24" customHeight="1" x14ac:dyDescent="0.2">
      <c r="A52" s="143">
        <v>49</v>
      </c>
      <c r="B52" s="269"/>
      <c r="C52" s="270"/>
      <c r="D52" s="271"/>
      <c r="E52" s="274"/>
      <c r="F52" s="275"/>
      <c r="G52" s="274"/>
      <c r="H52" s="275"/>
      <c r="I52" s="274" t="str">
        <f t="shared" si="0"/>
        <v/>
      </c>
      <c r="J52" s="275"/>
      <c r="K52" s="117"/>
      <c r="L52" s="117"/>
      <c r="M52" s="102"/>
      <c r="N52" s="102"/>
      <c r="O52" s="102"/>
      <c r="P52" s="102"/>
      <c r="Q52" s="102"/>
    </row>
    <row r="53" spans="1:17" ht="24" customHeight="1" x14ac:dyDescent="0.2">
      <c r="A53" s="143">
        <v>50</v>
      </c>
      <c r="B53" s="269"/>
      <c r="C53" s="270"/>
      <c r="D53" s="271"/>
      <c r="E53" s="274"/>
      <c r="F53" s="275"/>
      <c r="G53" s="274"/>
      <c r="H53" s="275"/>
      <c r="I53" s="274" t="str">
        <f t="shared" si="0"/>
        <v/>
      </c>
      <c r="J53" s="275"/>
      <c r="K53" s="117"/>
      <c r="L53" s="117"/>
      <c r="M53" s="102"/>
      <c r="N53" s="102"/>
      <c r="O53" s="102"/>
      <c r="P53" s="102"/>
      <c r="Q53" s="102"/>
    </row>
    <row r="54" spans="1:17" ht="24" customHeight="1" x14ac:dyDescent="0.2">
      <c r="A54" s="248" t="s">
        <v>72</v>
      </c>
      <c r="B54" s="249"/>
      <c r="C54" s="249"/>
      <c r="D54" s="250"/>
      <c r="E54" s="274">
        <f>SUM(E4:F53)</f>
        <v>0</v>
      </c>
      <c r="F54" s="275"/>
      <c r="G54" s="274">
        <f>SUM(G4:H53)</f>
        <v>0</v>
      </c>
      <c r="H54" s="275"/>
      <c r="I54" s="276">
        <f t="shared" ref="I54" si="1">SUM(E54:H54)</f>
        <v>0</v>
      </c>
      <c r="J54" s="277"/>
      <c r="K54" s="117"/>
      <c r="L54" s="117"/>
      <c r="M54" s="102"/>
      <c r="N54" s="102"/>
      <c r="O54" s="102"/>
      <c r="P54" s="102"/>
      <c r="Q54" s="102"/>
    </row>
    <row r="55" spans="1:17" ht="24" customHeight="1" x14ac:dyDescent="0.2">
      <c r="A55" s="39"/>
      <c r="B55" s="39"/>
    </row>
    <row r="56" spans="1:17" ht="24" customHeight="1" x14ac:dyDescent="0.2"/>
    <row r="57" spans="1:17" ht="24" customHeight="1" x14ac:dyDescent="0.2"/>
    <row r="58" spans="1:17" ht="24" customHeight="1" x14ac:dyDescent="0.2"/>
    <row r="59" spans="1:17" ht="24" customHeight="1" x14ac:dyDescent="0.2"/>
    <row r="60" spans="1:17" ht="24" customHeight="1" x14ac:dyDescent="0.2"/>
    <row r="61" spans="1:17" ht="24" customHeight="1" x14ac:dyDescent="0.2"/>
    <row r="62" spans="1:17" ht="24" customHeight="1" x14ac:dyDescent="0.2"/>
    <row r="63" spans="1:17" ht="24" customHeight="1" x14ac:dyDescent="0.2"/>
    <row r="64" spans="1:17" ht="24" customHeight="1" x14ac:dyDescent="0.2"/>
    <row r="65" ht="24" customHeight="1" x14ac:dyDescent="0.2"/>
    <row r="66" ht="24" customHeight="1" x14ac:dyDescent="0.2"/>
    <row r="67" ht="24" customHeight="1" x14ac:dyDescent="0.2"/>
  </sheetData>
  <mergeCells count="214">
    <mergeCell ref="I54:J54"/>
    <mergeCell ref="A1:L1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G53:H53"/>
    <mergeCell ref="G54:H5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48:H48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E52:F52"/>
    <mergeCell ref="E53:F53"/>
    <mergeCell ref="E54:F5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B51:D51"/>
    <mergeCell ref="B52:D52"/>
    <mergeCell ref="B53:D53"/>
    <mergeCell ref="K2:K3"/>
    <mergeCell ref="E10:F10"/>
    <mergeCell ref="E11:F11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L2:L3"/>
    <mergeCell ref="I4:J4"/>
    <mergeCell ref="G4:H4"/>
    <mergeCell ref="E4:F4"/>
    <mergeCell ref="E5:F5"/>
    <mergeCell ref="E6:F6"/>
    <mergeCell ref="E7:F7"/>
    <mergeCell ref="E8:F8"/>
    <mergeCell ref="E9:F9"/>
    <mergeCell ref="G3:H3"/>
    <mergeCell ref="I3:J3"/>
    <mergeCell ref="B17:D17"/>
    <mergeCell ref="B18:D18"/>
    <mergeCell ref="B19:D19"/>
    <mergeCell ref="B20:D20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11:D11"/>
    <mergeCell ref="B12:D12"/>
    <mergeCell ref="B13:D13"/>
    <mergeCell ref="B14:D14"/>
    <mergeCell ref="B15:D15"/>
    <mergeCell ref="A2:A3"/>
    <mergeCell ref="A54:D54"/>
    <mergeCell ref="B2:D2"/>
    <mergeCell ref="E3:F3"/>
    <mergeCell ref="E2:J2"/>
    <mergeCell ref="B3:D3"/>
    <mergeCell ref="B4:D4"/>
    <mergeCell ref="B5:D5"/>
    <mergeCell ref="B6:D6"/>
    <mergeCell ref="B7:D7"/>
    <mergeCell ref="B8:D8"/>
    <mergeCell ref="B9:D9"/>
    <mergeCell ref="B10:D10"/>
    <mergeCell ref="B21:D21"/>
    <mergeCell ref="B22:D22"/>
    <mergeCell ref="B23:D23"/>
    <mergeCell ref="B24:D24"/>
    <mergeCell ref="B25:D25"/>
    <mergeCell ref="B16:D16"/>
  </mergeCells>
  <phoneticPr fontId="2"/>
  <conditionalFormatting sqref="I4:I54">
    <cfRule type="cellIs" dxfId="28" priority="3" operator="equal">
      <formula>0</formula>
    </cfRule>
  </conditionalFormatting>
  <conditionalFormatting sqref="E54:H54">
    <cfRule type="cellIs" dxfId="27" priority="2" operator="equal">
      <formula>0</formula>
    </cfRule>
  </conditionalFormatting>
  <conditionalFormatting sqref="I4:J53">
    <cfRule type="cellIs" dxfId="26" priority="1" operator="equal">
      <formula>""</formula>
    </cfRule>
  </conditionalFormatting>
  <dataValidations count="2">
    <dataValidation imeMode="off" allowBlank="1" showInputMessage="1" showErrorMessage="1" sqref="B4:H53" xr:uid="{00000000-0002-0000-0300-000000000000}"/>
    <dataValidation imeMode="hiragana" allowBlank="1" showInputMessage="1" showErrorMessage="1" sqref="K4:L53" xr:uid="{00000000-0002-0000-0300-000001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T52"/>
  <sheetViews>
    <sheetView topLeftCell="A30" zoomScaleNormal="100" zoomScaleSheetLayoutView="100" workbookViewId="0">
      <selection activeCell="S32" sqref="S32"/>
    </sheetView>
  </sheetViews>
  <sheetFormatPr defaultRowHeight="14" x14ac:dyDescent="0.2"/>
  <cols>
    <col min="1" max="2" width="3.58203125" style="5" customWidth="1"/>
    <col min="3" max="3" width="8.58203125" style="5" customWidth="1"/>
    <col min="4" max="4" width="2.33203125" style="5" customWidth="1"/>
    <col min="5" max="5" width="9.75" style="5" customWidth="1"/>
    <col min="6" max="6" width="2.08203125" style="5" customWidth="1"/>
    <col min="7" max="7" width="9.25" style="5" customWidth="1"/>
    <col min="8" max="8" width="5.58203125" style="5" customWidth="1"/>
    <col min="9" max="9" width="9.25" style="5" customWidth="1"/>
    <col min="10" max="10" width="5.5" style="5" customWidth="1"/>
    <col min="11" max="11" width="9.25" style="5" customWidth="1"/>
    <col min="12" max="12" width="13.08203125" style="5" customWidth="1"/>
    <col min="13" max="13" width="5.83203125" style="5" customWidth="1"/>
    <col min="14" max="14" width="4.08203125" style="5" customWidth="1"/>
    <col min="15" max="15" width="4.75" style="5" customWidth="1"/>
    <col min="16" max="16" width="5.75" style="5" customWidth="1"/>
    <col min="17" max="17" width="2.58203125" style="5" customWidth="1"/>
    <col min="18" max="265" width="9" style="5"/>
    <col min="266" max="270" width="17" style="5" customWidth="1"/>
    <col min="271" max="521" width="9" style="5"/>
    <col min="522" max="526" width="17" style="5" customWidth="1"/>
    <col min="527" max="777" width="9" style="5"/>
    <col min="778" max="782" width="17" style="5" customWidth="1"/>
    <col min="783" max="1033" width="9" style="5"/>
    <col min="1034" max="1038" width="17" style="5" customWidth="1"/>
    <col min="1039" max="1289" width="9" style="5"/>
    <col min="1290" max="1294" width="17" style="5" customWidth="1"/>
    <col min="1295" max="1545" width="9" style="5"/>
    <col min="1546" max="1550" width="17" style="5" customWidth="1"/>
    <col min="1551" max="1801" width="9" style="5"/>
    <col min="1802" max="1806" width="17" style="5" customWidth="1"/>
    <col min="1807" max="2057" width="9" style="5"/>
    <col min="2058" max="2062" width="17" style="5" customWidth="1"/>
    <col min="2063" max="2313" width="9" style="5"/>
    <col min="2314" max="2318" width="17" style="5" customWidth="1"/>
    <col min="2319" max="2569" width="9" style="5"/>
    <col min="2570" max="2574" width="17" style="5" customWidth="1"/>
    <col min="2575" max="2825" width="9" style="5"/>
    <col min="2826" max="2830" width="17" style="5" customWidth="1"/>
    <col min="2831" max="3081" width="9" style="5"/>
    <col min="3082" max="3086" width="17" style="5" customWidth="1"/>
    <col min="3087" max="3337" width="9" style="5"/>
    <col min="3338" max="3342" width="17" style="5" customWidth="1"/>
    <col min="3343" max="3593" width="9" style="5"/>
    <col min="3594" max="3598" width="17" style="5" customWidth="1"/>
    <col min="3599" max="3849" width="9" style="5"/>
    <col min="3850" max="3854" width="17" style="5" customWidth="1"/>
    <col min="3855" max="4105" width="9" style="5"/>
    <col min="4106" max="4110" width="17" style="5" customWidth="1"/>
    <col min="4111" max="4361" width="9" style="5"/>
    <col min="4362" max="4366" width="17" style="5" customWidth="1"/>
    <col min="4367" max="4617" width="9" style="5"/>
    <col min="4618" max="4622" width="17" style="5" customWidth="1"/>
    <col min="4623" max="4873" width="9" style="5"/>
    <col min="4874" max="4878" width="17" style="5" customWidth="1"/>
    <col min="4879" max="5129" width="9" style="5"/>
    <col min="5130" max="5134" width="17" style="5" customWidth="1"/>
    <col min="5135" max="5385" width="9" style="5"/>
    <col min="5386" max="5390" width="17" style="5" customWidth="1"/>
    <col min="5391" max="5641" width="9" style="5"/>
    <col min="5642" max="5646" width="17" style="5" customWidth="1"/>
    <col min="5647" max="5897" width="9" style="5"/>
    <col min="5898" max="5902" width="17" style="5" customWidth="1"/>
    <col min="5903" max="6153" width="9" style="5"/>
    <col min="6154" max="6158" width="17" style="5" customWidth="1"/>
    <col min="6159" max="6409" width="9" style="5"/>
    <col min="6410" max="6414" width="17" style="5" customWidth="1"/>
    <col min="6415" max="6665" width="9" style="5"/>
    <col min="6666" max="6670" width="17" style="5" customWidth="1"/>
    <col min="6671" max="6921" width="9" style="5"/>
    <col min="6922" max="6926" width="17" style="5" customWidth="1"/>
    <col min="6927" max="7177" width="9" style="5"/>
    <col min="7178" max="7182" width="17" style="5" customWidth="1"/>
    <col min="7183" max="7433" width="9" style="5"/>
    <col min="7434" max="7438" width="17" style="5" customWidth="1"/>
    <col min="7439" max="7689" width="9" style="5"/>
    <col min="7690" max="7694" width="17" style="5" customWidth="1"/>
    <col min="7695" max="7945" width="9" style="5"/>
    <col min="7946" max="7950" width="17" style="5" customWidth="1"/>
    <col min="7951" max="8201" width="9" style="5"/>
    <col min="8202" max="8206" width="17" style="5" customWidth="1"/>
    <col min="8207" max="8457" width="9" style="5"/>
    <col min="8458" max="8462" width="17" style="5" customWidth="1"/>
    <col min="8463" max="8713" width="9" style="5"/>
    <col min="8714" max="8718" width="17" style="5" customWidth="1"/>
    <col min="8719" max="8969" width="9" style="5"/>
    <col min="8970" max="8974" width="17" style="5" customWidth="1"/>
    <col min="8975" max="9225" width="9" style="5"/>
    <col min="9226" max="9230" width="17" style="5" customWidth="1"/>
    <col min="9231" max="9481" width="9" style="5"/>
    <col min="9482" max="9486" width="17" style="5" customWidth="1"/>
    <col min="9487" max="9737" width="9" style="5"/>
    <col min="9738" max="9742" width="17" style="5" customWidth="1"/>
    <col min="9743" max="9993" width="9" style="5"/>
    <col min="9994" max="9998" width="17" style="5" customWidth="1"/>
    <col min="9999" max="10249" width="9" style="5"/>
    <col min="10250" max="10254" width="17" style="5" customWidth="1"/>
    <col min="10255" max="10505" width="9" style="5"/>
    <col min="10506" max="10510" width="17" style="5" customWidth="1"/>
    <col min="10511" max="10761" width="9" style="5"/>
    <col min="10762" max="10766" width="17" style="5" customWidth="1"/>
    <col min="10767" max="11017" width="9" style="5"/>
    <col min="11018" max="11022" width="17" style="5" customWidth="1"/>
    <col min="11023" max="11273" width="9" style="5"/>
    <col min="11274" max="11278" width="17" style="5" customWidth="1"/>
    <col min="11279" max="11529" width="9" style="5"/>
    <col min="11530" max="11534" width="17" style="5" customWidth="1"/>
    <col min="11535" max="11785" width="9" style="5"/>
    <col min="11786" max="11790" width="17" style="5" customWidth="1"/>
    <col min="11791" max="12041" width="9" style="5"/>
    <col min="12042" max="12046" width="17" style="5" customWidth="1"/>
    <col min="12047" max="12297" width="9" style="5"/>
    <col min="12298" max="12302" width="17" style="5" customWidth="1"/>
    <col min="12303" max="12553" width="9" style="5"/>
    <col min="12554" max="12558" width="17" style="5" customWidth="1"/>
    <col min="12559" max="12809" width="9" style="5"/>
    <col min="12810" max="12814" width="17" style="5" customWidth="1"/>
    <col min="12815" max="13065" width="9" style="5"/>
    <col min="13066" max="13070" width="17" style="5" customWidth="1"/>
    <col min="13071" max="13321" width="9" style="5"/>
    <col min="13322" max="13326" width="17" style="5" customWidth="1"/>
    <col min="13327" max="13577" width="9" style="5"/>
    <col min="13578" max="13582" width="17" style="5" customWidth="1"/>
    <col min="13583" max="13833" width="9" style="5"/>
    <col min="13834" max="13838" width="17" style="5" customWidth="1"/>
    <col min="13839" max="14089" width="9" style="5"/>
    <col min="14090" max="14094" width="17" style="5" customWidth="1"/>
    <col min="14095" max="14345" width="9" style="5"/>
    <col min="14346" max="14350" width="17" style="5" customWidth="1"/>
    <col min="14351" max="14601" width="9" style="5"/>
    <col min="14602" max="14606" width="17" style="5" customWidth="1"/>
    <col min="14607" max="14857" width="9" style="5"/>
    <col min="14858" max="14862" width="17" style="5" customWidth="1"/>
    <col min="14863" max="15113" width="9" style="5"/>
    <col min="15114" max="15118" width="17" style="5" customWidth="1"/>
    <col min="15119" max="15369" width="9" style="5"/>
    <col min="15370" max="15374" width="17" style="5" customWidth="1"/>
    <col min="15375" max="15625" width="9" style="5"/>
    <col min="15626" max="15630" width="17" style="5" customWidth="1"/>
    <col min="15631" max="15881" width="9" style="5"/>
    <col min="15882" max="15886" width="17" style="5" customWidth="1"/>
    <col min="15887" max="16137" width="9" style="5"/>
    <col min="16138" max="16142" width="17" style="5" customWidth="1"/>
    <col min="16143" max="16384" width="9" style="5"/>
  </cols>
  <sheetData>
    <row r="1" spans="1:17" ht="17.25" customHeight="1" x14ac:dyDescent="0.2">
      <c r="A1" s="5" t="s">
        <v>76</v>
      </c>
    </row>
    <row r="2" spans="1:17" ht="17.25" customHeight="1" x14ac:dyDescent="0.2">
      <c r="M2" s="7"/>
    </row>
    <row r="3" spans="1:17" ht="17.25" customHeight="1" x14ac:dyDescent="0.2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1:17" s="41" customFormat="1" ht="19.5" customHeight="1" x14ac:dyDescent="0.2">
      <c r="A4" s="11" t="s">
        <v>3</v>
      </c>
      <c r="B4" s="11"/>
      <c r="C4" s="11"/>
      <c r="D4" s="11"/>
      <c r="E4" s="11"/>
      <c r="Q4" s="42" t="s">
        <v>4</v>
      </c>
    </row>
    <row r="5" spans="1:17" s="41" customFormat="1" ht="19.5" customHeight="1" x14ac:dyDescent="0.2">
      <c r="A5" s="282" t="s">
        <v>5</v>
      </c>
      <c r="B5" s="283"/>
      <c r="C5" s="283"/>
      <c r="D5" s="283"/>
      <c r="E5" s="283"/>
      <c r="F5" s="283"/>
      <c r="G5" s="284"/>
      <c r="H5" s="285" t="s">
        <v>6</v>
      </c>
      <c r="I5" s="286"/>
      <c r="J5" s="285" t="s">
        <v>7</v>
      </c>
      <c r="K5" s="286"/>
      <c r="L5" s="46" t="s">
        <v>8</v>
      </c>
      <c r="M5" s="296" t="s">
        <v>9</v>
      </c>
      <c r="N5" s="296"/>
      <c r="O5" s="296"/>
      <c r="P5" s="296"/>
      <c r="Q5" s="296"/>
    </row>
    <row r="6" spans="1:17" s="41" customFormat="1" ht="16.5" customHeight="1" x14ac:dyDescent="0.2">
      <c r="A6" s="306" t="s">
        <v>16</v>
      </c>
      <c r="B6" s="307"/>
      <c r="C6" s="307"/>
      <c r="D6" s="307"/>
      <c r="E6" s="307"/>
      <c r="F6" s="307"/>
      <c r="G6" s="308"/>
      <c r="H6" s="300"/>
      <c r="I6" s="301"/>
      <c r="J6" s="287">
        <f>N6*P6+N7*P7</f>
        <v>0</v>
      </c>
      <c r="K6" s="288"/>
      <c r="L6" s="298">
        <f>+K7-I7</f>
        <v>0</v>
      </c>
      <c r="M6" s="181" t="s">
        <v>199</v>
      </c>
      <c r="N6" s="182">
        <f>事業実績書!C17</f>
        <v>0</v>
      </c>
      <c r="O6" s="183" t="s">
        <v>201</v>
      </c>
      <c r="P6" s="205"/>
      <c r="Q6" s="184" t="s">
        <v>197</v>
      </c>
    </row>
    <row r="7" spans="1:17" s="41" customFormat="1" ht="16.5" customHeight="1" x14ac:dyDescent="0.2">
      <c r="A7" s="309"/>
      <c r="B7" s="310"/>
      <c r="C7" s="310"/>
      <c r="D7" s="310"/>
      <c r="E7" s="310"/>
      <c r="F7" s="310"/>
      <c r="G7" s="311"/>
      <c r="H7" s="302"/>
      <c r="I7" s="303"/>
      <c r="J7" s="289"/>
      <c r="K7" s="290"/>
      <c r="L7" s="299"/>
      <c r="M7" s="185" t="s">
        <v>198</v>
      </c>
      <c r="N7" s="186">
        <f>事業実績書!C18</f>
        <v>0</v>
      </c>
      <c r="O7" s="187" t="s">
        <v>202</v>
      </c>
      <c r="P7" s="206"/>
      <c r="Q7" s="188" t="s">
        <v>197</v>
      </c>
    </row>
    <row r="8" spans="1:17" s="41" customFormat="1" ht="19.5" customHeight="1" x14ac:dyDescent="0.2">
      <c r="A8" s="282" t="s">
        <v>17</v>
      </c>
      <c r="B8" s="283"/>
      <c r="C8" s="283"/>
      <c r="D8" s="283"/>
      <c r="E8" s="283"/>
      <c r="F8" s="283"/>
      <c r="G8" s="284"/>
      <c r="H8" s="304"/>
      <c r="I8" s="305"/>
      <c r="J8" s="291"/>
      <c r="K8" s="292"/>
      <c r="L8" s="43">
        <f>+J8-I8</f>
        <v>0</v>
      </c>
      <c r="M8" s="297"/>
      <c r="N8" s="297"/>
      <c r="O8" s="297"/>
      <c r="P8" s="297"/>
      <c r="Q8" s="297"/>
    </row>
    <row r="9" spans="1:17" s="41" customFormat="1" ht="33.75" customHeight="1" x14ac:dyDescent="0.2">
      <c r="A9" s="279" t="s">
        <v>18</v>
      </c>
      <c r="B9" s="280"/>
      <c r="C9" s="280"/>
      <c r="D9" s="280"/>
      <c r="E9" s="280"/>
      <c r="F9" s="280"/>
      <c r="G9" s="281"/>
      <c r="H9" s="304"/>
      <c r="I9" s="305"/>
      <c r="J9" s="291">
        <f>IF(J22&lt;=200000,J22,200000)</f>
        <v>0</v>
      </c>
      <c r="K9" s="292"/>
      <c r="L9" s="43">
        <f>+J9-I9</f>
        <v>0</v>
      </c>
      <c r="M9" s="313"/>
      <c r="N9" s="313"/>
      <c r="O9" s="313"/>
      <c r="P9" s="313"/>
      <c r="Q9" s="313"/>
    </row>
    <row r="10" spans="1:17" s="41" customFormat="1" ht="33.75" customHeight="1" x14ac:dyDescent="0.2">
      <c r="A10" s="279" t="s">
        <v>19</v>
      </c>
      <c r="B10" s="280"/>
      <c r="C10" s="280"/>
      <c r="D10" s="280"/>
      <c r="E10" s="280"/>
      <c r="F10" s="280"/>
      <c r="G10" s="281"/>
      <c r="H10" s="304"/>
      <c r="I10" s="305"/>
      <c r="J10" s="293">
        <f>+MIN(G42,G45)</f>
        <v>0</v>
      </c>
      <c r="K10" s="294"/>
      <c r="L10" s="189">
        <f>+J10-I10</f>
        <v>0</v>
      </c>
      <c r="M10" s="314"/>
      <c r="N10" s="314"/>
      <c r="O10" s="314"/>
      <c r="P10" s="314"/>
      <c r="Q10" s="314"/>
    </row>
    <row r="11" spans="1:17" s="41" customFormat="1" ht="19.5" customHeight="1" x14ac:dyDescent="0.2">
      <c r="A11" s="282" t="s">
        <v>127</v>
      </c>
      <c r="B11" s="283"/>
      <c r="C11" s="283"/>
      <c r="D11" s="283"/>
      <c r="E11" s="283"/>
      <c r="F11" s="283"/>
      <c r="G11" s="284"/>
      <c r="H11" s="304"/>
      <c r="I11" s="305"/>
      <c r="J11" s="291">
        <f>IF(J9+J10+J6+J8+J12&lt;J35,J35-(J9+J10+J6+J8+J12),0)</f>
        <v>0</v>
      </c>
      <c r="K11" s="292"/>
      <c r="L11" s="189">
        <f>+J11-I11</f>
        <v>0</v>
      </c>
      <c r="M11" s="312"/>
      <c r="N11" s="312"/>
      <c r="O11" s="312"/>
      <c r="P11" s="312"/>
      <c r="Q11" s="312"/>
    </row>
    <row r="12" spans="1:17" s="41" customFormat="1" ht="19.5" customHeight="1" x14ac:dyDescent="0.2">
      <c r="A12" s="282" t="s">
        <v>240</v>
      </c>
      <c r="B12" s="283"/>
      <c r="C12" s="283"/>
      <c r="D12" s="283"/>
      <c r="E12" s="283"/>
      <c r="F12" s="283"/>
      <c r="G12" s="284"/>
      <c r="H12" s="304"/>
      <c r="I12" s="305"/>
      <c r="J12" s="291"/>
      <c r="K12" s="292"/>
      <c r="L12" s="43">
        <f t="shared" ref="L12:L15" si="0">+K12-I12</f>
        <v>0</v>
      </c>
      <c r="M12" s="312"/>
      <c r="N12" s="312"/>
      <c r="O12" s="312"/>
      <c r="P12" s="312"/>
      <c r="Q12" s="312"/>
    </row>
    <row r="13" spans="1:17" s="41" customFormat="1" ht="19.5" customHeight="1" x14ac:dyDescent="0.2">
      <c r="A13" s="282"/>
      <c r="B13" s="283"/>
      <c r="C13" s="283"/>
      <c r="D13" s="283"/>
      <c r="E13" s="283"/>
      <c r="F13" s="283"/>
      <c r="G13" s="284"/>
      <c r="H13" s="304"/>
      <c r="I13" s="305"/>
      <c r="J13" s="291"/>
      <c r="K13" s="292"/>
      <c r="L13" s="43">
        <f t="shared" si="0"/>
        <v>0</v>
      </c>
      <c r="M13" s="312"/>
      <c r="N13" s="312"/>
      <c r="O13" s="312"/>
      <c r="P13" s="312"/>
      <c r="Q13" s="312"/>
    </row>
    <row r="14" spans="1:17" s="41" customFormat="1" ht="19.5" customHeight="1" x14ac:dyDescent="0.2">
      <c r="A14" s="282"/>
      <c r="B14" s="283"/>
      <c r="C14" s="283"/>
      <c r="D14" s="283"/>
      <c r="E14" s="283"/>
      <c r="F14" s="283"/>
      <c r="G14" s="284"/>
      <c r="H14" s="304"/>
      <c r="I14" s="305"/>
      <c r="J14" s="291"/>
      <c r="K14" s="292"/>
      <c r="L14" s="43">
        <f t="shared" si="0"/>
        <v>0</v>
      </c>
      <c r="M14" s="312"/>
      <c r="N14" s="312"/>
      <c r="O14" s="312"/>
      <c r="P14" s="312"/>
      <c r="Q14" s="312"/>
    </row>
    <row r="15" spans="1:17" s="41" customFormat="1" ht="19.5" customHeight="1" x14ac:dyDescent="0.2">
      <c r="A15" s="282"/>
      <c r="B15" s="283"/>
      <c r="C15" s="283"/>
      <c r="D15" s="283"/>
      <c r="E15" s="283"/>
      <c r="F15" s="283"/>
      <c r="G15" s="284"/>
      <c r="H15" s="304"/>
      <c r="I15" s="305"/>
      <c r="J15" s="291"/>
      <c r="K15" s="292"/>
      <c r="L15" s="43">
        <f t="shared" si="0"/>
        <v>0</v>
      </c>
      <c r="M15" s="312"/>
      <c r="N15" s="312"/>
      <c r="O15" s="312"/>
      <c r="P15" s="312"/>
      <c r="Q15" s="312"/>
    </row>
    <row r="16" spans="1:17" s="41" customFormat="1" ht="19.5" customHeight="1" x14ac:dyDescent="0.2">
      <c r="A16" s="282" t="s">
        <v>10</v>
      </c>
      <c r="B16" s="283"/>
      <c r="C16" s="283"/>
      <c r="D16" s="283"/>
      <c r="E16" s="283"/>
      <c r="F16" s="283"/>
      <c r="G16" s="284"/>
      <c r="H16" s="318">
        <f>SUM(H6:H15)</f>
        <v>0</v>
      </c>
      <c r="I16" s="319"/>
      <c r="J16" s="291">
        <f>SUM(J6:J15)</f>
        <v>0</v>
      </c>
      <c r="K16" s="292"/>
      <c r="L16" s="43">
        <f>+J16-H16</f>
        <v>0</v>
      </c>
      <c r="M16" s="312"/>
      <c r="N16" s="312"/>
      <c r="O16" s="312"/>
      <c r="P16" s="312"/>
      <c r="Q16" s="312"/>
    </row>
    <row r="17" spans="1:20" s="41" customFormat="1" ht="19.5" customHeight="1" x14ac:dyDescent="0.2">
      <c r="L17" s="41" t="s">
        <v>85</v>
      </c>
    </row>
    <row r="18" spans="1:20" s="41" customFormat="1" ht="19.5" customHeight="1" x14ac:dyDescent="0.2">
      <c r="A18" s="11" t="s">
        <v>11</v>
      </c>
      <c r="B18" s="11"/>
      <c r="C18" s="11"/>
      <c r="D18" s="11"/>
      <c r="E18" s="11"/>
      <c r="Q18" s="42" t="s">
        <v>4</v>
      </c>
    </row>
    <row r="19" spans="1:20" s="41" customFormat="1" ht="19.5" customHeight="1" x14ac:dyDescent="0.2">
      <c r="A19" s="282" t="s">
        <v>12</v>
      </c>
      <c r="B19" s="283"/>
      <c r="C19" s="283"/>
      <c r="D19" s="283"/>
      <c r="E19" s="283"/>
      <c r="F19" s="283"/>
      <c r="G19" s="284"/>
      <c r="H19" s="285" t="s">
        <v>6</v>
      </c>
      <c r="I19" s="286"/>
      <c r="J19" s="285" t="s">
        <v>7</v>
      </c>
      <c r="K19" s="286"/>
      <c r="L19" s="46" t="s">
        <v>8</v>
      </c>
      <c r="M19" s="312" t="s">
        <v>9</v>
      </c>
      <c r="N19" s="312"/>
      <c r="O19" s="312"/>
      <c r="P19" s="312"/>
      <c r="Q19" s="312"/>
    </row>
    <row r="20" spans="1:20" s="41" customFormat="1" ht="19.5" customHeight="1" x14ac:dyDescent="0.2">
      <c r="A20" s="332" t="s">
        <v>21</v>
      </c>
      <c r="B20" s="333"/>
      <c r="C20" s="282" t="s">
        <v>22</v>
      </c>
      <c r="D20" s="283"/>
      <c r="E20" s="283"/>
      <c r="F20" s="283"/>
      <c r="G20" s="284"/>
      <c r="H20" s="304"/>
      <c r="I20" s="305"/>
      <c r="J20" s="346">
        <f>+データベース!K19</f>
        <v>0</v>
      </c>
      <c r="K20" s="347"/>
      <c r="L20" s="45">
        <f>+J20-I20</f>
        <v>0</v>
      </c>
      <c r="M20" s="312"/>
      <c r="N20" s="312"/>
      <c r="O20" s="312"/>
      <c r="P20" s="312"/>
      <c r="Q20" s="312"/>
    </row>
    <row r="21" spans="1:20" s="41" customFormat="1" ht="19.5" customHeight="1" x14ac:dyDescent="0.2">
      <c r="A21" s="334"/>
      <c r="B21" s="335"/>
      <c r="C21" s="282" t="s">
        <v>23</v>
      </c>
      <c r="D21" s="283"/>
      <c r="E21" s="283"/>
      <c r="F21" s="283"/>
      <c r="G21" s="284"/>
      <c r="H21" s="304"/>
      <c r="I21" s="305"/>
      <c r="J21" s="346">
        <f>+データベース!K20</f>
        <v>0</v>
      </c>
      <c r="K21" s="347"/>
      <c r="L21" s="45">
        <f>+J21-I21</f>
        <v>0</v>
      </c>
      <c r="M21" s="312"/>
      <c r="N21" s="312"/>
      <c r="O21" s="312"/>
      <c r="P21" s="312"/>
      <c r="Q21" s="312"/>
    </row>
    <row r="22" spans="1:20" s="41" customFormat="1" ht="19.5" customHeight="1" x14ac:dyDescent="0.2">
      <c r="A22" s="336"/>
      <c r="B22" s="337"/>
      <c r="C22" s="282" t="s">
        <v>41</v>
      </c>
      <c r="D22" s="283"/>
      <c r="E22" s="283"/>
      <c r="F22" s="283"/>
      <c r="G22" s="284"/>
      <c r="H22" s="346">
        <f>SUM(H20:H21)</f>
        <v>0</v>
      </c>
      <c r="I22" s="347"/>
      <c r="J22" s="346">
        <f>+データベース!K21</f>
        <v>0</v>
      </c>
      <c r="K22" s="347"/>
      <c r="L22" s="45">
        <f>+J22-H22</f>
        <v>0</v>
      </c>
      <c r="M22" s="312"/>
      <c r="N22" s="312"/>
      <c r="O22" s="312"/>
      <c r="P22" s="312"/>
      <c r="Q22" s="312"/>
    </row>
    <row r="23" spans="1:20" s="41" customFormat="1" ht="19.5" customHeight="1" x14ac:dyDescent="0.2">
      <c r="A23" s="338" t="s">
        <v>24</v>
      </c>
      <c r="B23" s="339"/>
      <c r="C23" s="312" t="s">
        <v>137</v>
      </c>
      <c r="D23" s="312"/>
      <c r="E23" s="312"/>
      <c r="F23" s="312"/>
      <c r="G23" s="312"/>
      <c r="H23" s="304"/>
      <c r="I23" s="305"/>
      <c r="J23" s="346">
        <f>+データベース!K5</f>
        <v>0</v>
      </c>
      <c r="K23" s="347"/>
      <c r="L23" s="45">
        <f t="shared" ref="L23:L33" si="1">+J23-I23</f>
        <v>0</v>
      </c>
      <c r="M23" s="348" t="s">
        <v>200</v>
      </c>
      <c r="N23" s="349"/>
      <c r="O23" s="349"/>
      <c r="P23" s="349"/>
      <c r="Q23" s="350"/>
    </row>
    <row r="24" spans="1:20" s="41" customFormat="1" ht="19.5" customHeight="1" x14ac:dyDescent="0.2">
      <c r="A24" s="340"/>
      <c r="B24" s="341"/>
      <c r="C24" s="312" t="s">
        <v>139</v>
      </c>
      <c r="D24" s="312"/>
      <c r="E24" s="312"/>
      <c r="F24" s="312"/>
      <c r="G24" s="312"/>
      <c r="H24" s="304"/>
      <c r="I24" s="305"/>
      <c r="J24" s="346">
        <f>+データベース!K6</f>
        <v>0</v>
      </c>
      <c r="K24" s="347"/>
      <c r="L24" s="45">
        <f t="shared" si="1"/>
        <v>0</v>
      </c>
      <c r="M24" s="351"/>
      <c r="N24" s="352"/>
      <c r="O24" s="352"/>
      <c r="P24" s="352"/>
      <c r="Q24" s="353"/>
    </row>
    <row r="25" spans="1:20" s="41" customFormat="1" ht="19.5" customHeight="1" x14ac:dyDescent="0.2">
      <c r="A25" s="340"/>
      <c r="B25" s="341"/>
      <c r="C25" s="314" t="s">
        <v>142</v>
      </c>
      <c r="D25" s="314"/>
      <c r="E25" s="314"/>
      <c r="F25" s="314"/>
      <c r="G25" s="314"/>
      <c r="H25" s="304"/>
      <c r="I25" s="305"/>
      <c r="J25" s="346">
        <f>+データベース!K7</f>
        <v>0</v>
      </c>
      <c r="K25" s="347"/>
      <c r="L25" s="45">
        <f t="shared" si="1"/>
        <v>0</v>
      </c>
      <c r="M25" s="351"/>
      <c r="N25" s="352"/>
      <c r="O25" s="352"/>
      <c r="P25" s="352"/>
      <c r="Q25" s="353"/>
      <c r="T25" s="41" t="s">
        <v>166</v>
      </c>
    </row>
    <row r="26" spans="1:20" s="41" customFormat="1" ht="19.5" customHeight="1" x14ac:dyDescent="0.2">
      <c r="A26" s="340"/>
      <c r="B26" s="341"/>
      <c r="C26" s="312" t="s">
        <v>144</v>
      </c>
      <c r="D26" s="312"/>
      <c r="E26" s="312"/>
      <c r="F26" s="312"/>
      <c r="G26" s="312"/>
      <c r="H26" s="304"/>
      <c r="I26" s="305"/>
      <c r="J26" s="346">
        <f>+データベース!K8</f>
        <v>0</v>
      </c>
      <c r="K26" s="347"/>
      <c r="L26" s="45">
        <f t="shared" si="1"/>
        <v>0</v>
      </c>
      <c r="M26" s="351"/>
      <c r="N26" s="352"/>
      <c r="O26" s="352"/>
      <c r="P26" s="352"/>
      <c r="Q26" s="353"/>
    </row>
    <row r="27" spans="1:20" s="41" customFormat="1" ht="19.5" customHeight="1" x14ac:dyDescent="0.2">
      <c r="A27" s="340"/>
      <c r="B27" s="341"/>
      <c r="C27" s="312" t="s">
        <v>146</v>
      </c>
      <c r="D27" s="312"/>
      <c r="E27" s="312"/>
      <c r="F27" s="312"/>
      <c r="G27" s="312"/>
      <c r="H27" s="304"/>
      <c r="I27" s="305"/>
      <c r="J27" s="346">
        <f>+データベース!K9</f>
        <v>0</v>
      </c>
      <c r="K27" s="347"/>
      <c r="L27" s="45">
        <f t="shared" si="1"/>
        <v>0</v>
      </c>
      <c r="M27" s="351"/>
      <c r="N27" s="352"/>
      <c r="O27" s="352"/>
      <c r="P27" s="352"/>
      <c r="Q27" s="353"/>
    </row>
    <row r="28" spans="1:20" s="41" customFormat="1" ht="19.5" customHeight="1" x14ac:dyDescent="0.2">
      <c r="A28" s="340"/>
      <c r="B28" s="341"/>
      <c r="C28" s="312" t="s">
        <v>148</v>
      </c>
      <c r="D28" s="312"/>
      <c r="E28" s="312"/>
      <c r="F28" s="312"/>
      <c r="G28" s="312"/>
      <c r="H28" s="304"/>
      <c r="I28" s="305"/>
      <c r="J28" s="346">
        <f>+データベース!K10</f>
        <v>0</v>
      </c>
      <c r="K28" s="347"/>
      <c r="L28" s="45">
        <f t="shared" si="1"/>
        <v>0</v>
      </c>
      <c r="M28" s="351"/>
      <c r="N28" s="352"/>
      <c r="O28" s="352"/>
      <c r="P28" s="352"/>
      <c r="Q28" s="353"/>
    </row>
    <row r="29" spans="1:20" s="41" customFormat="1" ht="19.5" customHeight="1" x14ac:dyDescent="0.2">
      <c r="A29" s="340"/>
      <c r="B29" s="341"/>
      <c r="C29" s="312" t="s">
        <v>150</v>
      </c>
      <c r="D29" s="312"/>
      <c r="E29" s="312"/>
      <c r="F29" s="312"/>
      <c r="G29" s="312"/>
      <c r="H29" s="304"/>
      <c r="I29" s="305"/>
      <c r="J29" s="346">
        <f>+データベース!K11</f>
        <v>0</v>
      </c>
      <c r="K29" s="347"/>
      <c r="L29" s="45">
        <f t="shared" si="1"/>
        <v>0</v>
      </c>
      <c r="M29" s="351"/>
      <c r="N29" s="352"/>
      <c r="O29" s="352"/>
      <c r="P29" s="352"/>
      <c r="Q29" s="353"/>
    </row>
    <row r="30" spans="1:20" s="41" customFormat="1" ht="19.5" customHeight="1" x14ac:dyDescent="0.2">
      <c r="A30" s="340"/>
      <c r="B30" s="341"/>
      <c r="C30" s="312" t="s">
        <v>151</v>
      </c>
      <c r="D30" s="312"/>
      <c r="E30" s="312"/>
      <c r="F30" s="312"/>
      <c r="G30" s="312"/>
      <c r="H30" s="304"/>
      <c r="I30" s="305"/>
      <c r="J30" s="346">
        <f>+データベース!K12</f>
        <v>0</v>
      </c>
      <c r="K30" s="347"/>
      <c r="L30" s="45">
        <f t="shared" si="1"/>
        <v>0</v>
      </c>
      <c r="M30" s="351"/>
      <c r="N30" s="352"/>
      <c r="O30" s="352"/>
      <c r="P30" s="352"/>
      <c r="Q30" s="353"/>
    </row>
    <row r="31" spans="1:20" s="41" customFormat="1" ht="19.5" customHeight="1" x14ac:dyDescent="0.2">
      <c r="A31" s="340"/>
      <c r="B31" s="341"/>
      <c r="C31" s="312" t="s">
        <v>154</v>
      </c>
      <c r="D31" s="312"/>
      <c r="E31" s="312"/>
      <c r="F31" s="312"/>
      <c r="G31" s="312"/>
      <c r="H31" s="304"/>
      <c r="I31" s="305"/>
      <c r="J31" s="346">
        <f>+データベース!K13</f>
        <v>0</v>
      </c>
      <c r="K31" s="347"/>
      <c r="L31" s="45">
        <f t="shared" si="1"/>
        <v>0</v>
      </c>
      <c r="M31" s="351"/>
      <c r="N31" s="352"/>
      <c r="O31" s="352"/>
      <c r="P31" s="352"/>
      <c r="Q31" s="353"/>
    </row>
    <row r="32" spans="1:20" s="41" customFormat="1" ht="19.5" customHeight="1" x14ac:dyDescent="0.2">
      <c r="A32" s="340"/>
      <c r="B32" s="341"/>
      <c r="C32" s="312" t="s">
        <v>156</v>
      </c>
      <c r="D32" s="312"/>
      <c r="E32" s="312"/>
      <c r="F32" s="312"/>
      <c r="G32" s="312"/>
      <c r="H32" s="304"/>
      <c r="I32" s="305"/>
      <c r="J32" s="346">
        <f>+データベース!K14</f>
        <v>0</v>
      </c>
      <c r="K32" s="347"/>
      <c r="L32" s="45">
        <f t="shared" si="1"/>
        <v>0</v>
      </c>
      <c r="M32" s="351"/>
      <c r="N32" s="352"/>
      <c r="O32" s="352"/>
      <c r="P32" s="352"/>
      <c r="Q32" s="353"/>
    </row>
    <row r="33" spans="1:17" s="41" customFormat="1" ht="19.5" customHeight="1" x14ac:dyDescent="0.2">
      <c r="A33" s="340"/>
      <c r="B33" s="341"/>
      <c r="C33" s="312" t="s">
        <v>158</v>
      </c>
      <c r="D33" s="312"/>
      <c r="E33" s="312"/>
      <c r="F33" s="312"/>
      <c r="G33" s="312"/>
      <c r="H33" s="304"/>
      <c r="I33" s="305"/>
      <c r="J33" s="346">
        <f>+データベース!K15</f>
        <v>0</v>
      </c>
      <c r="K33" s="347"/>
      <c r="L33" s="45">
        <f t="shared" si="1"/>
        <v>0</v>
      </c>
      <c r="M33" s="354"/>
      <c r="N33" s="355"/>
      <c r="O33" s="355"/>
      <c r="P33" s="355"/>
      <c r="Q33" s="356"/>
    </row>
    <row r="34" spans="1:17" s="41" customFormat="1" ht="19.5" customHeight="1" x14ac:dyDescent="0.2">
      <c r="A34" s="342"/>
      <c r="B34" s="343"/>
      <c r="C34" s="312" t="s">
        <v>41</v>
      </c>
      <c r="D34" s="312"/>
      <c r="E34" s="312"/>
      <c r="F34" s="312"/>
      <c r="G34" s="312"/>
      <c r="H34" s="346">
        <f>SUM(H23:H33)</f>
        <v>0</v>
      </c>
      <c r="I34" s="347"/>
      <c r="J34" s="346">
        <f>+データベース!K16</f>
        <v>0</v>
      </c>
      <c r="K34" s="347"/>
      <c r="L34" s="45">
        <f>J34-H34</f>
        <v>0</v>
      </c>
      <c r="M34" s="312"/>
      <c r="N34" s="312"/>
      <c r="O34" s="312"/>
      <c r="P34" s="312"/>
      <c r="Q34" s="312"/>
    </row>
    <row r="35" spans="1:17" s="41" customFormat="1" ht="19.5" customHeight="1" x14ac:dyDescent="0.2">
      <c r="A35" s="282" t="s">
        <v>10</v>
      </c>
      <c r="B35" s="283"/>
      <c r="C35" s="283"/>
      <c r="D35" s="283"/>
      <c r="E35" s="283"/>
      <c r="F35" s="283"/>
      <c r="G35" s="284"/>
      <c r="H35" s="346">
        <f>H22+H34</f>
        <v>0</v>
      </c>
      <c r="I35" s="347"/>
      <c r="J35" s="346">
        <f>J22+J34</f>
        <v>0</v>
      </c>
      <c r="K35" s="347"/>
      <c r="L35" s="45">
        <f t="shared" ref="L35" si="2">L22+L34</f>
        <v>0</v>
      </c>
      <c r="M35" s="312"/>
      <c r="N35" s="312"/>
      <c r="O35" s="312"/>
      <c r="P35" s="312"/>
      <c r="Q35" s="312"/>
    </row>
    <row r="36" spans="1:17" s="41" customFormat="1" ht="19.5" customHeight="1" x14ac:dyDescent="0.2">
      <c r="A36" s="48"/>
      <c r="B36" s="48"/>
      <c r="C36" s="48"/>
      <c r="D36" s="48"/>
      <c r="E36" s="48"/>
      <c r="F36" s="48"/>
      <c r="G36" s="48"/>
      <c r="H36" s="48"/>
      <c r="I36" s="70"/>
      <c r="J36" s="70"/>
      <c r="K36" s="70"/>
      <c r="L36" s="71"/>
      <c r="M36" s="48"/>
      <c r="N36" s="48"/>
      <c r="O36" s="48"/>
    </row>
    <row r="37" spans="1:17" s="41" customFormat="1" ht="19.5" customHeight="1" thickBot="1" x14ac:dyDescent="0.25">
      <c r="A37" s="48"/>
      <c r="B37" s="48"/>
      <c r="C37" s="48"/>
      <c r="D37" s="48"/>
      <c r="E37" s="48"/>
      <c r="F37" s="48"/>
      <c r="G37" s="48"/>
      <c r="H37" s="49" t="s">
        <v>81</v>
      </c>
      <c r="J37" s="49"/>
      <c r="L37" s="11"/>
      <c r="M37" s="321"/>
      <c r="N37" s="321"/>
      <c r="O37" s="321"/>
      <c r="P37" s="321"/>
      <c r="Q37" s="321"/>
    </row>
    <row r="38" spans="1:17" s="41" customFormat="1" ht="19.5" customHeight="1" x14ac:dyDescent="0.2">
      <c r="A38" s="48"/>
      <c r="B38" s="48"/>
      <c r="C38" s="48"/>
      <c r="D38" s="48"/>
      <c r="E38" s="48"/>
      <c r="F38" s="48"/>
      <c r="G38" s="48"/>
      <c r="H38" s="48"/>
      <c r="I38" s="70"/>
      <c r="J38" s="70"/>
      <c r="K38" s="70"/>
      <c r="L38" s="70"/>
      <c r="M38" s="48"/>
      <c r="N38" s="48"/>
      <c r="O38" s="48"/>
    </row>
    <row r="39" spans="1:17" s="41" customFormat="1" ht="16.5" customHeight="1" thickBot="1" x14ac:dyDescent="0.25">
      <c r="A39" s="190" t="s">
        <v>90</v>
      </c>
      <c r="B39" s="58"/>
      <c r="C39" s="58"/>
      <c r="D39" s="58"/>
      <c r="E39" s="58"/>
      <c r="I39" s="59"/>
      <c r="J39" s="59"/>
      <c r="K39" s="59"/>
      <c r="L39" s="64"/>
      <c r="M39" s="73"/>
      <c r="N39" s="59"/>
      <c r="O39" s="59"/>
    </row>
    <row r="40" spans="1:17" s="41" customFormat="1" ht="6" customHeight="1" x14ac:dyDescent="0.15">
      <c r="A40" s="54"/>
      <c r="B40" s="157"/>
      <c r="C40" s="157"/>
      <c r="D40" s="157"/>
      <c r="E40" s="157"/>
      <c r="F40" s="60"/>
      <c r="G40" s="60"/>
      <c r="H40" s="60"/>
      <c r="I40" s="61"/>
      <c r="J40" s="61"/>
      <c r="K40" s="61"/>
      <c r="L40" s="62"/>
      <c r="M40" s="63"/>
      <c r="N40" s="61"/>
      <c r="O40" s="61"/>
      <c r="P40" s="157"/>
      <c r="Q40" s="55"/>
    </row>
    <row r="41" spans="1:17" s="41" customFormat="1" x14ac:dyDescent="0.2">
      <c r="A41" s="192" t="s">
        <v>208</v>
      </c>
      <c r="B41" s="168"/>
      <c r="C41" s="168"/>
      <c r="D41" s="168"/>
      <c r="E41" s="168"/>
      <c r="F41" s="166"/>
      <c r="G41" s="166"/>
      <c r="H41" s="166"/>
      <c r="I41" s="169"/>
      <c r="J41" s="169"/>
      <c r="K41" s="191" t="s">
        <v>218</v>
      </c>
      <c r="L41" s="170"/>
      <c r="M41" s="357">
        <f>I46+F48</f>
        <v>0</v>
      </c>
      <c r="N41" s="358"/>
      <c r="O41" s="191" t="s">
        <v>222</v>
      </c>
      <c r="P41" s="169"/>
      <c r="Q41" s="171"/>
    </row>
    <row r="42" spans="1:17" s="41" customFormat="1" x14ac:dyDescent="0.2">
      <c r="A42" s="315" t="s">
        <v>211</v>
      </c>
      <c r="B42" s="329" t="s">
        <v>209</v>
      </c>
      <c r="C42" s="329"/>
      <c r="D42" s="330" t="s">
        <v>210</v>
      </c>
      <c r="E42" s="344">
        <v>250</v>
      </c>
      <c r="F42" s="345" t="s">
        <v>205</v>
      </c>
      <c r="G42" s="331">
        <f>+事業実績書!G27</f>
        <v>0</v>
      </c>
      <c r="H42" s="173"/>
      <c r="I42" s="169"/>
      <c r="J42" s="169"/>
      <c r="K42" s="170"/>
      <c r="L42" s="170"/>
      <c r="M42" s="170"/>
      <c r="N42" s="170"/>
      <c r="O42" s="170"/>
      <c r="P42" s="169"/>
      <c r="Q42" s="171"/>
    </row>
    <row r="43" spans="1:17" s="41" customFormat="1" x14ac:dyDescent="0.2">
      <c r="A43" s="315"/>
      <c r="B43" s="328">
        <f>P6+P7</f>
        <v>0</v>
      </c>
      <c r="C43" s="328"/>
      <c r="D43" s="330"/>
      <c r="E43" s="344"/>
      <c r="F43" s="345"/>
      <c r="G43" s="331"/>
      <c r="H43" s="173"/>
      <c r="I43" s="169"/>
      <c r="J43" s="169"/>
      <c r="K43" s="191" t="s">
        <v>219</v>
      </c>
      <c r="L43" s="170"/>
      <c r="M43" s="322"/>
      <c r="N43" s="323"/>
      <c r="O43" s="191" t="s">
        <v>206</v>
      </c>
      <c r="P43" s="169"/>
      <c r="Q43" s="171"/>
    </row>
    <row r="44" spans="1:17" s="41" customFormat="1" x14ac:dyDescent="0.2">
      <c r="A44" s="167"/>
      <c r="B44" s="168"/>
      <c r="C44" s="168"/>
      <c r="D44" s="168"/>
      <c r="E44" s="168"/>
      <c r="F44" s="172"/>
      <c r="G44" s="79" t="s">
        <v>224</v>
      </c>
      <c r="H44" s="79"/>
      <c r="K44" s="170"/>
      <c r="L44" s="170"/>
      <c r="M44" s="170"/>
      <c r="N44" s="170"/>
      <c r="O44" s="170"/>
      <c r="P44" s="169"/>
      <c r="Q44" s="171"/>
    </row>
    <row r="45" spans="1:17" s="41" customFormat="1" x14ac:dyDescent="0.2">
      <c r="A45" s="315" t="s">
        <v>211</v>
      </c>
      <c r="B45" s="329" t="s">
        <v>213</v>
      </c>
      <c r="C45" s="329"/>
      <c r="D45" s="330" t="s">
        <v>214</v>
      </c>
      <c r="E45" s="52" t="s">
        <v>215</v>
      </c>
      <c r="F45" s="345" t="s">
        <v>205</v>
      </c>
      <c r="G45" s="331">
        <f>MAX(B46-E46,0)</f>
        <v>0</v>
      </c>
      <c r="H45" s="173"/>
      <c r="I45" s="194" t="s">
        <v>225</v>
      </c>
      <c r="J45" s="173"/>
      <c r="K45" s="191" t="s">
        <v>220</v>
      </c>
      <c r="L45" s="170"/>
      <c r="M45" s="322"/>
      <c r="N45" s="323"/>
      <c r="O45" s="191" t="s">
        <v>207</v>
      </c>
      <c r="P45" s="169"/>
      <c r="Q45" s="171"/>
    </row>
    <row r="46" spans="1:17" s="41" customFormat="1" ht="14.5" thickBot="1" x14ac:dyDescent="0.25">
      <c r="A46" s="315"/>
      <c r="B46" s="316">
        <f>J34</f>
        <v>0</v>
      </c>
      <c r="C46" s="316"/>
      <c r="D46" s="330"/>
      <c r="E46" s="195">
        <f>J6+J8+J12</f>
        <v>0</v>
      </c>
      <c r="F46" s="345"/>
      <c r="G46" s="331"/>
      <c r="H46" s="173"/>
      <c r="I46" s="193">
        <f>+MIN(G42,G45)</f>
        <v>0</v>
      </c>
      <c r="J46" s="180" t="s">
        <v>217</v>
      </c>
      <c r="K46" s="170"/>
      <c r="L46" s="170"/>
      <c r="M46" s="170"/>
      <c r="N46" s="170"/>
      <c r="O46" s="170"/>
      <c r="P46" s="169"/>
      <c r="Q46" s="171"/>
    </row>
    <row r="47" spans="1:17" s="41" customFormat="1" ht="14.5" thickBot="1" x14ac:dyDescent="0.25">
      <c r="A47" s="167"/>
      <c r="B47" s="168"/>
      <c r="C47" s="168"/>
      <c r="D47" s="168"/>
      <c r="E47" s="168"/>
      <c r="F47" s="172"/>
      <c r="G47" s="172"/>
      <c r="H47" s="172"/>
      <c r="I47" s="173"/>
      <c r="J47" s="173"/>
      <c r="K47" s="191" t="s">
        <v>221</v>
      </c>
      <c r="L47" s="170"/>
      <c r="M47" s="324">
        <f>M41-M45</f>
        <v>0</v>
      </c>
      <c r="N47" s="325"/>
      <c r="O47" s="191" t="s">
        <v>223</v>
      </c>
      <c r="P47" s="169"/>
      <c r="Q47" s="171"/>
    </row>
    <row r="48" spans="1:17" s="41" customFormat="1" x14ac:dyDescent="0.2">
      <c r="A48" s="192" t="s">
        <v>212</v>
      </c>
      <c r="B48" s="168"/>
      <c r="C48" s="168"/>
      <c r="D48" s="168"/>
      <c r="F48" s="317">
        <f>+J9</f>
        <v>0</v>
      </c>
      <c r="G48" s="317"/>
      <c r="H48" s="180" t="s">
        <v>216</v>
      </c>
      <c r="J48" s="180"/>
      <c r="K48" s="170"/>
      <c r="L48" s="170"/>
      <c r="M48" s="326" t="str">
        <f>IF(M47=0,"（　）精算額　 （　）戻入額",IF(M47&lt;0,"（　）精算額　 （○）戻入額","（○）精算額　 （　）戻入額"))</f>
        <v>（　）精算額　 （　）戻入額</v>
      </c>
      <c r="N48" s="326"/>
      <c r="O48" s="326"/>
      <c r="P48" s="326"/>
      <c r="Q48" s="327"/>
    </row>
    <row r="49" spans="1:17" s="41" customFormat="1" ht="9" customHeight="1" thickBot="1" x14ac:dyDescent="0.25">
      <c r="A49" s="174"/>
      <c r="B49" s="175"/>
      <c r="C49" s="175"/>
      <c r="D49" s="175"/>
      <c r="E49" s="175"/>
      <c r="F49" s="176"/>
      <c r="G49" s="176"/>
      <c r="H49" s="176"/>
      <c r="I49" s="177"/>
      <c r="J49" s="177"/>
      <c r="K49" s="176"/>
      <c r="L49" s="178"/>
      <c r="M49" s="320"/>
      <c r="N49" s="320"/>
      <c r="O49" s="320"/>
      <c r="P49" s="320"/>
      <c r="Q49" s="179"/>
    </row>
    <row r="50" spans="1:17" s="41" customFormat="1" ht="6" customHeight="1" x14ac:dyDescent="0.2">
      <c r="A50" s="47"/>
      <c r="B50" s="47"/>
      <c r="C50" s="47"/>
      <c r="D50" s="47"/>
      <c r="E50" s="47"/>
      <c r="F50" s="53"/>
      <c r="G50" s="53"/>
      <c r="H50" s="53"/>
      <c r="I50" s="52"/>
      <c r="J50" s="52"/>
      <c r="K50" s="53"/>
      <c r="L50" s="50"/>
      <c r="M50" s="51"/>
      <c r="N50" s="51"/>
      <c r="O50" s="51"/>
      <c r="P50" s="47"/>
      <c r="Q50" s="47"/>
    </row>
    <row r="51" spans="1:17" s="41" customFormat="1" ht="22.5" customHeight="1" x14ac:dyDescent="0.2"/>
    <row r="52" spans="1:17" s="41" customFormat="1" x14ac:dyDescent="0.2"/>
  </sheetData>
  <mergeCells count="126">
    <mergeCell ref="J33:K33"/>
    <mergeCell ref="J34:K34"/>
    <mergeCell ref="H29:I29"/>
    <mergeCell ref="J35:K35"/>
    <mergeCell ref="M23:Q33"/>
    <mergeCell ref="M41:N41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5:K15"/>
    <mergeCell ref="J16:K16"/>
    <mergeCell ref="J19:K19"/>
    <mergeCell ref="J20:K20"/>
    <mergeCell ref="J21:K21"/>
    <mergeCell ref="J22:K22"/>
    <mergeCell ref="H30:I30"/>
    <mergeCell ref="H31:I31"/>
    <mergeCell ref="H32:I32"/>
    <mergeCell ref="H25:I25"/>
    <mergeCell ref="H26:I26"/>
    <mergeCell ref="H27:I27"/>
    <mergeCell ref="H20:I20"/>
    <mergeCell ref="H21:I21"/>
    <mergeCell ref="H22:I22"/>
    <mergeCell ref="H23:I23"/>
    <mergeCell ref="H24:I24"/>
    <mergeCell ref="C31:G31"/>
    <mergeCell ref="C32:G32"/>
    <mergeCell ref="H35:I35"/>
    <mergeCell ref="A12:G12"/>
    <mergeCell ref="A13:G13"/>
    <mergeCell ref="A14:G14"/>
    <mergeCell ref="A15:G15"/>
    <mergeCell ref="C33:G33"/>
    <mergeCell ref="C34:G34"/>
    <mergeCell ref="A35:G35"/>
    <mergeCell ref="A16:G16"/>
    <mergeCell ref="H33:I33"/>
    <mergeCell ref="H34:I34"/>
    <mergeCell ref="C30:G30"/>
    <mergeCell ref="D45:D46"/>
    <mergeCell ref="G42:G43"/>
    <mergeCell ref="G45:G46"/>
    <mergeCell ref="A20:B22"/>
    <mergeCell ref="A23:B34"/>
    <mergeCell ref="B42:C42"/>
    <mergeCell ref="D42:D43"/>
    <mergeCell ref="E42:E43"/>
    <mergeCell ref="F42:F43"/>
    <mergeCell ref="F45:F46"/>
    <mergeCell ref="M49:P49"/>
    <mergeCell ref="M34:Q34"/>
    <mergeCell ref="M35:Q35"/>
    <mergeCell ref="M37:Q37"/>
    <mergeCell ref="M43:N43"/>
    <mergeCell ref="M45:N45"/>
    <mergeCell ref="M47:N47"/>
    <mergeCell ref="M48:Q48"/>
    <mergeCell ref="M20:Q20"/>
    <mergeCell ref="M21:Q21"/>
    <mergeCell ref="M22:Q22"/>
    <mergeCell ref="A42:A43"/>
    <mergeCell ref="A45:A46"/>
    <mergeCell ref="B46:C46"/>
    <mergeCell ref="F48:G48"/>
    <mergeCell ref="H28:I28"/>
    <mergeCell ref="M15:Q15"/>
    <mergeCell ref="M16:Q16"/>
    <mergeCell ref="M19:Q19"/>
    <mergeCell ref="H15:I15"/>
    <mergeCell ref="H16:I16"/>
    <mergeCell ref="H19:I19"/>
    <mergeCell ref="B43:C43"/>
    <mergeCell ref="B45:C45"/>
    <mergeCell ref="A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M12:Q12"/>
    <mergeCell ref="M13:Q13"/>
    <mergeCell ref="M14:Q14"/>
    <mergeCell ref="H12:I12"/>
    <mergeCell ref="H13:I13"/>
    <mergeCell ref="H14:I14"/>
    <mergeCell ref="M9:Q9"/>
    <mergeCell ref="M10:Q10"/>
    <mergeCell ref="M11:Q11"/>
    <mergeCell ref="H9:I9"/>
    <mergeCell ref="H10:I10"/>
    <mergeCell ref="H11:I11"/>
    <mergeCell ref="J11:K11"/>
    <mergeCell ref="J12:K12"/>
    <mergeCell ref="J13:K13"/>
    <mergeCell ref="J14:K14"/>
    <mergeCell ref="A9:G9"/>
    <mergeCell ref="A10:G10"/>
    <mergeCell ref="A11:G11"/>
    <mergeCell ref="J5:K5"/>
    <mergeCell ref="J6:K7"/>
    <mergeCell ref="J8:K8"/>
    <mergeCell ref="J10:K10"/>
    <mergeCell ref="J9:K9"/>
    <mergeCell ref="A3:Q3"/>
    <mergeCell ref="M5:Q5"/>
    <mergeCell ref="M8:Q8"/>
    <mergeCell ref="L6:L7"/>
    <mergeCell ref="A5:G5"/>
    <mergeCell ref="H5:I5"/>
    <mergeCell ref="H6:I7"/>
    <mergeCell ref="H8:I8"/>
    <mergeCell ref="A6:G7"/>
    <mergeCell ref="A8:G8"/>
  </mergeCells>
  <phoneticPr fontId="2"/>
  <conditionalFormatting sqref="R19">
    <cfRule type="colorScale" priority="27">
      <colorScale>
        <cfvo type="min"/>
        <cfvo type="max"/>
        <color rgb="FFFF7128"/>
        <color rgb="FFFFEF9C"/>
      </colorScale>
    </cfRule>
  </conditionalFormatting>
  <conditionalFormatting sqref="L8:L16 L6">
    <cfRule type="cellIs" dxfId="25" priority="21" operator="equal">
      <formula>0</formula>
    </cfRule>
    <cfRule type="cellIs" dxfId="24" priority="22" operator="equal">
      <formula>0</formula>
    </cfRule>
    <cfRule type="cellIs" dxfId="23" priority="23" operator="equal">
      <formula>""</formula>
    </cfRule>
    <cfRule type="cellIs" dxfId="22" priority="24" operator="equal">
      <formula>""</formula>
    </cfRule>
    <cfRule type="cellIs" dxfId="21" priority="25" operator="equal">
      <formula>""</formula>
    </cfRule>
    <cfRule type="cellIs" dxfId="20" priority="26" operator="equal">
      <formula>""</formula>
    </cfRule>
  </conditionalFormatting>
  <conditionalFormatting sqref="J16 H16">
    <cfRule type="containsText" dxfId="19" priority="20" operator="containsText" text="0">
      <formula>NOT(ISERROR(SEARCH("0",H16)))</formula>
    </cfRule>
  </conditionalFormatting>
  <conditionalFormatting sqref="H22 H34 L20:L34 J20:J34">
    <cfRule type="cellIs" dxfId="18" priority="19" operator="equal">
      <formula>0</formula>
    </cfRule>
  </conditionalFormatting>
  <conditionalFormatting sqref="H35 L35 J35">
    <cfRule type="cellIs" dxfId="17" priority="16" operator="equal">
      <formula>0</formula>
    </cfRule>
    <cfRule type="cellIs" dxfId="16" priority="17" operator="equal">
      <formula>0</formula>
    </cfRule>
  </conditionalFormatting>
  <conditionalFormatting sqref="M37">
    <cfRule type="cellIs" dxfId="15" priority="12" operator="equal">
      <formula>""</formula>
    </cfRule>
  </conditionalFormatting>
  <conditionalFormatting sqref="N6">
    <cfRule type="cellIs" dxfId="14" priority="11" operator="equal">
      <formula>0</formula>
    </cfRule>
  </conditionalFormatting>
  <conditionalFormatting sqref="J8">
    <cfRule type="cellIs" dxfId="13" priority="8" operator="equal">
      <formula>""</formula>
    </cfRule>
  </conditionalFormatting>
  <conditionalFormatting sqref="P6">
    <cfRule type="cellIs" dxfId="12" priority="7" operator="equal">
      <formula>""</formula>
    </cfRule>
  </conditionalFormatting>
  <conditionalFormatting sqref="P7">
    <cfRule type="cellIs" dxfId="11" priority="6" operator="equal">
      <formula>""</formula>
    </cfRule>
  </conditionalFormatting>
  <conditionalFormatting sqref="N7">
    <cfRule type="cellIs" dxfId="10" priority="5" operator="equal">
      <formula>0</formula>
    </cfRule>
  </conditionalFormatting>
  <conditionalFormatting sqref="J6:K7">
    <cfRule type="cellIs" dxfId="9" priority="4" operator="equal">
      <formula>0</formula>
    </cfRule>
  </conditionalFormatting>
  <conditionalFormatting sqref="J10:K10">
    <cfRule type="cellIs" dxfId="8" priority="3" operator="equal">
      <formula>0</formula>
    </cfRule>
  </conditionalFormatting>
  <conditionalFormatting sqref="J9:K9">
    <cfRule type="cellIs" dxfId="7" priority="2" operator="equal">
      <formula>0</formula>
    </cfRule>
  </conditionalFormatting>
  <conditionalFormatting sqref="J11:K11">
    <cfRule type="cellIs" dxfId="6" priority="1" operator="equal">
      <formula>0</formula>
    </cfRule>
  </conditionalFormatting>
  <dataValidations count="2">
    <dataValidation imeMode="off" allowBlank="1" showInputMessage="1" showErrorMessage="1" sqref="H34 J8:J15 H22" xr:uid="{00000000-0002-0000-0400-000000000000}"/>
    <dataValidation imeMode="hiragana" allowBlank="1" showInputMessage="1" showErrorMessage="1" sqref="M20:M23 M37 N7 M7:M15 A12:B15 M34" xr:uid="{00000000-0002-0000-0400-000001000000}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FFC000"/>
  </sheetPr>
  <dimension ref="A1:K203"/>
  <sheetViews>
    <sheetView view="pageBreakPreview" zoomScale="87" zoomScaleNormal="100" zoomScaleSheetLayoutView="87" workbookViewId="0">
      <pane ySplit="3" topLeftCell="A4" activePane="bottomLeft" state="frozen"/>
      <selection pane="bottomLeft" activeCell="K16" sqref="K16"/>
    </sheetView>
  </sheetViews>
  <sheetFormatPr defaultColWidth="9" defaultRowHeight="13" x14ac:dyDescent="0.2"/>
  <cols>
    <col min="1" max="1" width="4.33203125" style="120" customWidth="1"/>
    <col min="2" max="2" width="13" style="120" customWidth="1"/>
    <col min="3" max="3" width="15.5" style="122" customWidth="1"/>
    <col min="4" max="4" width="21.25" style="122" customWidth="1"/>
    <col min="5" max="5" width="10.58203125" style="125" customWidth="1"/>
    <col min="6" max="6" width="12.58203125" style="125" customWidth="1"/>
    <col min="7" max="7" width="9" style="120"/>
    <col min="8" max="8" width="16.83203125" style="122" customWidth="1"/>
    <col min="9" max="9" width="9" style="122"/>
    <col min="10" max="10" width="14.5" style="122" customWidth="1"/>
    <col min="11" max="11" width="9.33203125" style="125" bestFit="1" customWidth="1"/>
    <col min="12" max="16384" width="9" style="122"/>
  </cols>
  <sheetData>
    <row r="1" spans="1:11" ht="32.25" customHeight="1" x14ac:dyDescent="0.2">
      <c r="B1" s="162" t="s">
        <v>129</v>
      </c>
      <c r="D1" s="161" t="s">
        <v>239</v>
      </c>
      <c r="E1" s="133"/>
      <c r="F1" s="133"/>
      <c r="G1" s="134"/>
    </row>
    <row r="2" spans="1:11" ht="32.25" customHeight="1" x14ac:dyDescent="0.2">
      <c r="B2" s="121"/>
      <c r="D2" s="160" t="s">
        <v>163</v>
      </c>
      <c r="E2" s="158"/>
      <c r="F2" s="158"/>
      <c r="G2" s="158"/>
      <c r="H2" s="158"/>
    </row>
    <row r="3" spans="1:11" ht="14.25" customHeight="1" x14ac:dyDescent="0.2">
      <c r="A3" s="126" t="s">
        <v>130</v>
      </c>
      <c r="B3" s="126" t="s">
        <v>131</v>
      </c>
      <c r="C3" s="126" t="s">
        <v>170</v>
      </c>
      <c r="D3" s="126" t="s">
        <v>132</v>
      </c>
      <c r="E3" s="127" t="s">
        <v>133</v>
      </c>
      <c r="F3" s="127" t="s">
        <v>134</v>
      </c>
      <c r="G3" s="128" t="s">
        <v>135</v>
      </c>
      <c r="H3" s="126" t="s">
        <v>136</v>
      </c>
    </row>
    <row r="4" spans="1:11" ht="14.25" customHeight="1" x14ac:dyDescent="0.2">
      <c r="A4" s="126">
        <v>1</v>
      </c>
      <c r="B4" s="147"/>
      <c r="C4" s="129"/>
      <c r="D4" s="129"/>
      <c r="E4" s="130"/>
      <c r="F4" s="130">
        <f>+E4</f>
        <v>0</v>
      </c>
      <c r="G4" s="126"/>
      <c r="H4" s="129"/>
      <c r="J4" s="159" t="s">
        <v>24</v>
      </c>
    </row>
    <row r="5" spans="1:11" ht="14.25" customHeight="1" x14ac:dyDescent="0.2">
      <c r="A5" s="126">
        <v>2</v>
      </c>
      <c r="B5" s="147"/>
      <c r="C5" s="129"/>
      <c r="D5" s="129"/>
      <c r="E5" s="130"/>
      <c r="F5" s="130">
        <f>+F4+E5</f>
        <v>0</v>
      </c>
      <c r="G5" s="126"/>
      <c r="H5" s="129"/>
      <c r="J5" s="129" t="s">
        <v>137</v>
      </c>
      <c r="K5" s="130">
        <f>+SUMIF(C:C,"食材費",E:E)</f>
        <v>0</v>
      </c>
    </row>
    <row r="6" spans="1:11" ht="14.25" customHeight="1" x14ac:dyDescent="0.2">
      <c r="A6" s="126">
        <v>3</v>
      </c>
      <c r="B6" s="147"/>
      <c r="C6" s="129"/>
      <c r="D6" s="129"/>
      <c r="E6" s="130"/>
      <c r="F6" s="130">
        <f t="shared" ref="F6:F69" si="0">+F5+E6</f>
        <v>0</v>
      </c>
      <c r="G6" s="126"/>
      <c r="H6" s="129"/>
      <c r="J6" s="129" t="s">
        <v>139</v>
      </c>
      <c r="K6" s="130">
        <f>+SUMIF(C:C,"消耗品費",E:E)</f>
        <v>0</v>
      </c>
    </row>
    <row r="7" spans="1:11" ht="14.25" customHeight="1" x14ac:dyDescent="0.2">
      <c r="A7" s="126">
        <v>4</v>
      </c>
      <c r="B7" s="147"/>
      <c r="C7" s="129"/>
      <c r="D7" s="129"/>
      <c r="E7" s="130"/>
      <c r="F7" s="130">
        <f t="shared" si="0"/>
        <v>0</v>
      </c>
      <c r="G7" s="126"/>
      <c r="H7" s="129"/>
      <c r="J7" s="129" t="s">
        <v>142</v>
      </c>
      <c r="K7" s="130">
        <f>+SUMIF(C:C,"謝礼金",E:E)</f>
        <v>0</v>
      </c>
    </row>
    <row r="8" spans="1:11" ht="14.25" customHeight="1" x14ac:dyDescent="0.2">
      <c r="A8" s="126">
        <v>5</v>
      </c>
      <c r="B8" s="147"/>
      <c r="C8" s="129"/>
      <c r="D8" s="129"/>
      <c r="E8" s="130"/>
      <c r="F8" s="130">
        <f t="shared" si="0"/>
        <v>0</v>
      </c>
      <c r="G8" s="126"/>
      <c r="H8" s="129"/>
      <c r="J8" s="129" t="s">
        <v>144</v>
      </c>
      <c r="K8" s="130">
        <f>+SUMIF(C:C,"使用料・賃借料",E:E)</f>
        <v>0</v>
      </c>
    </row>
    <row r="9" spans="1:11" ht="14.25" customHeight="1" x14ac:dyDescent="0.2">
      <c r="A9" s="126">
        <v>6</v>
      </c>
      <c r="B9" s="147"/>
      <c r="C9" s="129"/>
      <c r="D9" s="129"/>
      <c r="E9" s="130"/>
      <c r="F9" s="130">
        <f t="shared" si="0"/>
        <v>0</v>
      </c>
      <c r="G9" s="126"/>
      <c r="H9" s="129"/>
      <c r="J9" s="129" t="s">
        <v>146</v>
      </c>
      <c r="K9" s="130">
        <f>+SUMIF(C:C,"光熱水費",E:E)</f>
        <v>0</v>
      </c>
    </row>
    <row r="10" spans="1:11" ht="14.25" customHeight="1" x14ac:dyDescent="0.2">
      <c r="A10" s="126">
        <v>7</v>
      </c>
      <c r="B10" s="147"/>
      <c r="C10" s="129"/>
      <c r="D10" s="129"/>
      <c r="E10" s="130"/>
      <c r="F10" s="130">
        <f t="shared" si="0"/>
        <v>0</v>
      </c>
      <c r="G10" s="126"/>
      <c r="H10" s="129"/>
      <c r="J10" s="129" t="s">
        <v>148</v>
      </c>
      <c r="K10" s="130">
        <f>+SUMIF(C:C,"保険料",E:E)</f>
        <v>0</v>
      </c>
    </row>
    <row r="11" spans="1:11" ht="14.25" customHeight="1" x14ac:dyDescent="0.2">
      <c r="A11" s="126">
        <v>8</v>
      </c>
      <c r="B11" s="147"/>
      <c r="C11" s="129"/>
      <c r="D11" s="129"/>
      <c r="E11" s="130"/>
      <c r="F11" s="130">
        <f t="shared" si="0"/>
        <v>0</v>
      </c>
      <c r="G11" s="126"/>
      <c r="H11" s="129"/>
      <c r="J11" s="129" t="s">
        <v>150</v>
      </c>
      <c r="K11" s="130">
        <f>+SUMIF(C:C,"印刷費",E:E)</f>
        <v>0</v>
      </c>
    </row>
    <row r="12" spans="1:11" ht="14.25" customHeight="1" x14ac:dyDescent="0.2">
      <c r="A12" s="126">
        <v>9</v>
      </c>
      <c r="B12" s="147"/>
      <c r="C12" s="129"/>
      <c r="D12" s="129"/>
      <c r="E12" s="130"/>
      <c r="F12" s="130">
        <f t="shared" si="0"/>
        <v>0</v>
      </c>
      <c r="G12" s="126"/>
      <c r="H12" s="129"/>
      <c r="J12" s="129" t="s">
        <v>151</v>
      </c>
      <c r="K12" s="130">
        <f>+SUMIF(C:C,"通信運搬費",E:E)</f>
        <v>0</v>
      </c>
    </row>
    <row r="13" spans="1:11" ht="14.25" customHeight="1" x14ac:dyDescent="0.2">
      <c r="A13" s="126">
        <v>10</v>
      </c>
      <c r="B13" s="147"/>
      <c r="C13" s="129"/>
      <c r="D13" s="129"/>
      <c r="E13" s="130"/>
      <c r="F13" s="130">
        <f t="shared" si="0"/>
        <v>0</v>
      </c>
      <c r="G13" s="126"/>
      <c r="H13" s="129"/>
      <c r="J13" s="129" t="s">
        <v>154</v>
      </c>
      <c r="K13" s="130">
        <f>+SUMIF(C:C,"修繕費",E:E)</f>
        <v>0</v>
      </c>
    </row>
    <row r="14" spans="1:11" ht="14.25" customHeight="1" x14ac:dyDescent="0.2">
      <c r="A14" s="126">
        <v>11</v>
      </c>
      <c r="B14" s="147"/>
      <c r="C14" s="129"/>
      <c r="D14" s="129"/>
      <c r="E14" s="130"/>
      <c r="F14" s="130">
        <f t="shared" si="0"/>
        <v>0</v>
      </c>
      <c r="G14" s="126"/>
      <c r="H14" s="129"/>
      <c r="J14" s="129" t="s">
        <v>156</v>
      </c>
      <c r="K14" s="130">
        <f>+SUMIF(C:C,"講習会受講料",E:E)</f>
        <v>0</v>
      </c>
    </row>
    <row r="15" spans="1:11" ht="14.25" customHeight="1" x14ac:dyDescent="0.2">
      <c r="A15" s="126">
        <v>12</v>
      </c>
      <c r="B15" s="147"/>
      <c r="C15" s="129"/>
      <c r="D15" s="129"/>
      <c r="E15" s="130"/>
      <c r="F15" s="130">
        <f t="shared" si="0"/>
        <v>0</v>
      </c>
      <c r="G15" s="126"/>
      <c r="H15" s="129"/>
      <c r="J15" s="129" t="s">
        <v>158</v>
      </c>
      <c r="K15" s="130">
        <f>+SUMIF(C:C,"その他",E:E)</f>
        <v>0</v>
      </c>
    </row>
    <row r="16" spans="1:11" ht="14.25" customHeight="1" x14ac:dyDescent="0.2">
      <c r="A16" s="126">
        <v>13</v>
      </c>
      <c r="B16" s="147"/>
      <c r="C16" s="129"/>
      <c r="D16" s="129"/>
      <c r="E16" s="130"/>
      <c r="F16" s="130">
        <f t="shared" si="0"/>
        <v>0</v>
      </c>
      <c r="G16" s="126"/>
      <c r="H16" s="129"/>
      <c r="J16" s="132" t="s">
        <v>160</v>
      </c>
      <c r="K16" s="130">
        <f>SUM(K5:K15)</f>
        <v>0</v>
      </c>
    </row>
    <row r="17" spans="1:11" ht="14.25" customHeight="1" x14ac:dyDescent="0.2">
      <c r="A17" s="126">
        <v>14</v>
      </c>
      <c r="B17" s="147"/>
      <c r="C17" s="129"/>
      <c r="D17" s="129"/>
      <c r="E17" s="130"/>
      <c r="F17" s="130">
        <f t="shared" si="0"/>
        <v>0</v>
      </c>
      <c r="G17" s="126"/>
      <c r="H17" s="129"/>
    </row>
    <row r="18" spans="1:11" ht="14.25" customHeight="1" x14ac:dyDescent="0.2">
      <c r="A18" s="126">
        <v>15</v>
      </c>
      <c r="B18" s="147"/>
      <c r="C18" s="129"/>
      <c r="D18" s="129"/>
      <c r="E18" s="130"/>
      <c r="F18" s="130">
        <f t="shared" si="0"/>
        <v>0</v>
      </c>
      <c r="G18" s="126"/>
      <c r="H18" s="129"/>
      <c r="J18" s="159" t="s">
        <v>40</v>
      </c>
    </row>
    <row r="19" spans="1:11" ht="14.25" customHeight="1" x14ac:dyDescent="0.2">
      <c r="A19" s="126">
        <v>16</v>
      </c>
      <c r="B19" s="147"/>
      <c r="C19" s="129"/>
      <c r="D19" s="129"/>
      <c r="E19" s="130"/>
      <c r="F19" s="130">
        <f t="shared" si="0"/>
        <v>0</v>
      </c>
      <c r="G19" s="126"/>
      <c r="H19" s="129"/>
      <c r="J19" s="129" t="s">
        <v>22</v>
      </c>
      <c r="K19" s="130">
        <f>+SUMIF(C:C,"備品購入費",E:E)</f>
        <v>0</v>
      </c>
    </row>
    <row r="20" spans="1:11" ht="14.25" customHeight="1" x14ac:dyDescent="0.2">
      <c r="A20" s="126">
        <v>17</v>
      </c>
      <c r="B20" s="147"/>
      <c r="C20" s="129"/>
      <c r="D20" s="129"/>
      <c r="E20" s="130"/>
      <c r="F20" s="130">
        <f t="shared" si="0"/>
        <v>0</v>
      </c>
      <c r="G20" s="126"/>
      <c r="H20" s="129"/>
      <c r="J20" s="129" t="s">
        <v>23</v>
      </c>
      <c r="K20" s="130">
        <f>+SUMIF(C:C,"施設改修費",E:E)</f>
        <v>0</v>
      </c>
    </row>
    <row r="21" spans="1:11" ht="14.25" customHeight="1" x14ac:dyDescent="0.2">
      <c r="A21" s="126">
        <v>18</v>
      </c>
      <c r="B21" s="147"/>
      <c r="C21" s="129"/>
      <c r="D21" s="129"/>
      <c r="E21" s="130"/>
      <c r="F21" s="130">
        <f t="shared" si="0"/>
        <v>0</v>
      </c>
      <c r="G21" s="126"/>
      <c r="H21" s="129"/>
      <c r="J21" s="129" t="s">
        <v>72</v>
      </c>
      <c r="K21" s="130">
        <f>SUM(K19:K20)</f>
        <v>0</v>
      </c>
    </row>
    <row r="22" spans="1:11" ht="14.25" customHeight="1" x14ac:dyDescent="0.2">
      <c r="A22" s="126">
        <v>19</v>
      </c>
      <c r="B22" s="147"/>
      <c r="C22" s="129"/>
      <c r="D22" s="129"/>
      <c r="E22" s="130"/>
      <c r="F22" s="130">
        <f t="shared" si="0"/>
        <v>0</v>
      </c>
      <c r="G22" s="126"/>
      <c r="H22" s="129"/>
    </row>
    <row r="23" spans="1:11" ht="14.25" customHeight="1" x14ac:dyDescent="0.2">
      <c r="A23" s="126">
        <v>20</v>
      </c>
      <c r="B23" s="147"/>
      <c r="C23" s="129"/>
      <c r="D23" s="129"/>
      <c r="E23" s="130"/>
      <c r="F23" s="130">
        <f t="shared" si="0"/>
        <v>0</v>
      </c>
      <c r="G23" s="126"/>
      <c r="H23" s="129"/>
    </row>
    <row r="24" spans="1:11" ht="14.25" customHeight="1" x14ac:dyDescent="0.2">
      <c r="A24" s="126">
        <v>21</v>
      </c>
      <c r="B24" s="147"/>
      <c r="C24" s="129"/>
      <c r="D24" s="129"/>
      <c r="E24" s="130"/>
      <c r="F24" s="130">
        <f t="shared" si="0"/>
        <v>0</v>
      </c>
      <c r="G24" s="126"/>
      <c r="H24" s="129"/>
    </row>
    <row r="25" spans="1:11" ht="14.25" customHeight="1" x14ac:dyDescent="0.2">
      <c r="A25" s="126">
        <v>22</v>
      </c>
      <c r="B25" s="147"/>
      <c r="C25" s="129"/>
      <c r="D25" s="129"/>
      <c r="E25" s="130"/>
      <c r="F25" s="130">
        <f t="shared" si="0"/>
        <v>0</v>
      </c>
      <c r="G25" s="126"/>
      <c r="H25" s="129"/>
    </row>
    <row r="26" spans="1:11" ht="14.25" customHeight="1" x14ac:dyDescent="0.2">
      <c r="A26" s="126">
        <v>23</v>
      </c>
      <c r="B26" s="147"/>
      <c r="C26" s="129"/>
      <c r="D26" s="129"/>
      <c r="E26" s="130"/>
      <c r="F26" s="130">
        <f t="shared" si="0"/>
        <v>0</v>
      </c>
      <c r="G26" s="126"/>
      <c r="H26" s="129"/>
    </row>
    <row r="27" spans="1:11" ht="14.25" customHeight="1" x14ac:dyDescent="0.2">
      <c r="A27" s="126">
        <v>24</v>
      </c>
      <c r="B27" s="147"/>
      <c r="C27" s="129"/>
      <c r="D27" s="129"/>
      <c r="E27" s="130"/>
      <c r="F27" s="130">
        <f t="shared" si="0"/>
        <v>0</v>
      </c>
      <c r="G27" s="126"/>
      <c r="H27" s="129"/>
    </row>
    <row r="28" spans="1:11" ht="14.25" customHeight="1" x14ac:dyDescent="0.2">
      <c r="A28" s="126">
        <v>25</v>
      </c>
      <c r="B28" s="147"/>
      <c r="C28" s="129"/>
      <c r="D28" s="129"/>
      <c r="E28" s="130"/>
      <c r="F28" s="130">
        <f t="shared" si="0"/>
        <v>0</v>
      </c>
      <c r="G28" s="126"/>
      <c r="H28" s="129"/>
    </row>
    <row r="29" spans="1:11" ht="14.25" customHeight="1" x14ac:dyDescent="0.2">
      <c r="A29" s="126">
        <v>26</v>
      </c>
      <c r="B29" s="147"/>
      <c r="C29" s="129"/>
      <c r="D29" s="129"/>
      <c r="E29" s="130"/>
      <c r="F29" s="130">
        <f t="shared" si="0"/>
        <v>0</v>
      </c>
      <c r="G29" s="126"/>
      <c r="H29" s="129"/>
    </row>
    <row r="30" spans="1:11" ht="14.25" customHeight="1" x14ac:dyDescent="0.2">
      <c r="A30" s="126">
        <v>27</v>
      </c>
      <c r="B30" s="147"/>
      <c r="C30" s="129"/>
      <c r="D30" s="129"/>
      <c r="E30" s="130"/>
      <c r="F30" s="130">
        <f t="shared" si="0"/>
        <v>0</v>
      </c>
      <c r="G30" s="126"/>
      <c r="H30" s="129"/>
    </row>
    <row r="31" spans="1:11" ht="14.25" customHeight="1" x14ac:dyDescent="0.2">
      <c r="A31" s="126">
        <v>28</v>
      </c>
      <c r="B31" s="147"/>
      <c r="C31" s="129"/>
      <c r="D31" s="129"/>
      <c r="E31" s="130"/>
      <c r="F31" s="130">
        <f t="shared" si="0"/>
        <v>0</v>
      </c>
      <c r="G31" s="126"/>
      <c r="H31" s="129"/>
    </row>
    <row r="32" spans="1:11" ht="14.25" customHeight="1" x14ac:dyDescent="0.2">
      <c r="A32" s="126">
        <v>29</v>
      </c>
      <c r="B32" s="147"/>
      <c r="C32" s="129"/>
      <c r="D32" s="129"/>
      <c r="E32" s="130"/>
      <c r="F32" s="130">
        <f t="shared" si="0"/>
        <v>0</v>
      </c>
      <c r="G32" s="126"/>
      <c r="H32" s="129"/>
    </row>
    <row r="33" spans="1:8" ht="14.25" customHeight="1" x14ac:dyDescent="0.2">
      <c r="A33" s="126">
        <v>30</v>
      </c>
      <c r="B33" s="147"/>
      <c r="C33" s="129"/>
      <c r="D33" s="129"/>
      <c r="E33" s="130"/>
      <c r="F33" s="130">
        <f t="shared" si="0"/>
        <v>0</v>
      </c>
      <c r="G33" s="126"/>
      <c r="H33" s="129"/>
    </row>
    <row r="34" spans="1:8" ht="14.25" customHeight="1" x14ac:dyDescent="0.2">
      <c r="A34" s="126">
        <v>31</v>
      </c>
      <c r="B34" s="147"/>
      <c r="C34" s="129"/>
      <c r="D34" s="129"/>
      <c r="E34" s="130"/>
      <c r="F34" s="130">
        <f t="shared" si="0"/>
        <v>0</v>
      </c>
      <c r="G34" s="126"/>
      <c r="H34" s="129"/>
    </row>
    <row r="35" spans="1:8" ht="14.25" customHeight="1" x14ac:dyDescent="0.2">
      <c r="A35" s="126">
        <v>32</v>
      </c>
      <c r="B35" s="147"/>
      <c r="C35" s="129"/>
      <c r="D35" s="129"/>
      <c r="E35" s="130"/>
      <c r="F35" s="130">
        <f t="shared" si="0"/>
        <v>0</v>
      </c>
      <c r="G35" s="126"/>
      <c r="H35" s="129"/>
    </row>
    <row r="36" spans="1:8" ht="14.25" customHeight="1" x14ac:dyDescent="0.2">
      <c r="A36" s="126">
        <v>33</v>
      </c>
      <c r="B36" s="147"/>
      <c r="C36" s="129"/>
      <c r="D36" s="129"/>
      <c r="E36" s="130"/>
      <c r="F36" s="130">
        <f t="shared" si="0"/>
        <v>0</v>
      </c>
      <c r="G36" s="126"/>
      <c r="H36" s="129"/>
    </row>
    <row r="37" spans="1:8" ht="14.25" customHeight="1" x14ac:dyDescent="0.2">
      <c r="A37" s="126">
        <v>34</v>
      </c>
      <c r="B37" s="147"/>
      <c r="C37" s="129"/>
      <c r="D37" s="129"/>
      <c r="E37" s="130"/>
      <c r="F37" s="130">
        <f t="shared" si="0"/>
        <v>0</v>
      </c>
      <c r="G37" s="126"/>
      <c r="H37" s="129"/>
    </row>
    <row r="38" spans="1:8" ht="14.25" customHeight="1" x14ac:dyDescent="0.2">
      <c r="A38" s="126">
        <v>35</v>
      </c>
      <c r="B38" s="147"/>
      <c r="C38" s="129"/>
      <c r="D38" s="129"/>
      <c r="E38" s="130"/>
      <c r="F38" s="130">
        <f t="shared" si="0"/>
        <v>0</v>
      </c>
      <c r="G38" s="126"/>
      <c r="H38" s="129"/>
    </row>
    <row r="39" spans="1:8" ht="14.25" customHeight="1" x14ac:dyDescent="0.2">
      <c r="A39" s="126">
        <v>36</v>
      </c>
      <c r="B39" s="147"/>
      <c r="C39" s="129"/>
      <c r="D39" s="129"/>
      <c r="E39" s="130"/>
      <c r="F39" s="130">
        <f t="shared" si="0"/>
        <v>0</v>
      </c>
      <c r="G39" s="126"/>
      <c r="H39" s="129"/>
    </row>
    <row r="40" spans="1:8" ht="14.25" customHeight="1" x14ac:dyDescent="0.2">
      <c r="A40" s="126">
        <v>37</v>
      </c>
      <c r="B40" s="147"/>
      <c r="C40" s="129"/>
      <c r="D40" s="129"/>
      <c r="E40" s="130"/>
      <c r="F40" s="130">
        <f t="shared" si="0"/>
        <v>0</v>
      </c>
      <c r="G40" s="126"/>
      <c r="H40" s="129"/>
    </row>
    <row r="41" spans="1:8" ht="14.25" customHeight="1" x14ac:dyDescent="0.2">
      <c r="A41" s="126">
        <v>38</v>
      </c>
      <c r="B41" s="147"/>
      <c r="C41" s="129"/>
      <c r="D41" s="129"/>
      <c r="E41" s="130"/>
      <c r="F41" s="130">
        <f t="shared" si="0"/>
        <v>0</v>
      </c>
      <c r="G41" s="126"/>
      <c r="H41" s="129"/>
    </row>
    <row r="42" spans="1:8" ht="14.25" customHeight="1" x14ac:dyDescent="0.2">
      <c r="A42" s="126">
        <v>39</v>
      </c>
      <c r="B42" s="147"/>
      <c r="C42" s="129"/>
      <c r="D42" s="129"/>
      <c r="E42" s="130"/>
      <c r="F42" s="130">
        <f t="shared" si="0"/>
        <v>0</v>
      </c>
      <c r="G42" s="126"/>
      <c r="H42" s="129"/>
    </row>
    <row r="43" spans="1:8" ht="14.25" customHeight="1" x14ac:dyDescent="0.2">
      <c r="A43" s="126">
        <v>40</v>
      </c>
      <c r="B43" s="147"/>
      <c r="C43" s="129"/>
      <c r="D43" s="129"/>
      <c r="E43" s="130"/>
      <c r="F43" s="130">
        <f t="shared" si="0"/>
        <v>0</v>
      </c>
      <c r="G43" s="126"/>
      <c r="H43" s="129"/>
    </row>
    <row r="44" spans="1:8" ht="14.25" customHeight="1" x14ac:dyDescent="0.2">
      <c r="A44" s="126">
        <v>41</v>
      </c>
      <c r="B44" s="147"/>
      <c r="C44" s="129"/>
      <c r="D44" s="129"/>
      <c r="E44" s="130"/>
      <c r="F44" s="130">
        <f t="shared" si="0"/>
        <v>0</v>
      </c>
      <c r="G44" s="126"/>
      <c r="H44" s="129"/>
    </row>
    <row r="45" spans="1:8" ht="14.25" customHeight="1" x14ac:dyDescent="0.2">
      <c r="A45" s="126">
        <v>42</v>
      </c>
      <c r="B45" s="147"/>
      <c r="C45" s="129"/>
      <c r="D45" s="129"/>
      <c r="E45" s="130"/>
      <c r="F45" s="130">
        <f t="shared" si="0"/>
        <v>0</v>
      </c>
      <c r="G45" s="126"/>
      <c r="H45" s="129"/>
    </row>
    <row r="46" spans="1:8" ht="14.25" customHeight="1" x14ac:dyDescent="0.2">
      <c r="A46" s="126">
        <v>43</v>
      </c>
      <c r="B46" s="147"/>
      <c r="C46" s="129"/>
      <c r="D46" s="129"/>
      <c r="E46" s="130"/>
      <c r="F46" s="130">
        <f t="shared" si="0"/>
        <v>0</v>
      </c>
      <c r="G46" s="126"/>
      <c r="H46" s="129"/>
    </row>
    <row r="47" spans="1:8" ht="14.25" customHeight="1" x14ac:dyDescent="0.2">
      <c r="A47" s="126">
        <v>44</v>
      </c>
      <c r="B47" s="147"/>
      <c r="C47" s="129"/>
      <c r="D47" s="129"/>
      <c r="E47" s="130"/>
      <c r="F47" s="130">
        <f t="shared" si="0"/>
        <v>0</v>
      </c>
      <c r="G47" s="126"/>
      <c r="H47" s="129"/>
    </row>
    <row r="48" spans="1:8" ht="14.25" customHeight="1" x14ac:dyDescent="0.2">
      <c r="A48" s="126">
        <v>45</v>
      </c>
      <c r="B48" s="147"/>
      <c r="C48" s="129"/>
      <c r="D48" s="129"/>
      <c r="E48" s="130"/>
      <c r="F48" s="130">
        <f t="shared" si="0"/>
        <v>0</v>
      </c>
      <c r="G48" s="126"/>
      <c r="H48" s="129"/>
    </row>
    <row r="49" spans="1:8" ht="14.25" customHeight="1" x14ac:dyDescent="0.2">
      <c r="A49" s="126">
        <v>46</v>
      </c>
      <c r="B49" s="147"/>
      <c r="C49" s="129"/>
      <c r="D49" s="132"/>
      <c r="E49" s="130"/>
      <c r="F49" s="130">
        <f t="shared" si="0"/>
        <v>0</v>
      </c>
      <c r="G49" s="126"/>
      <c r="H49" s="129"/>
    </row>
    <row r="50" spans="1:8" ht="14.25" customHeight="1" x14ac:dyDescent="0.2">
      <c r="A50" s="126">
        <v>47</v>
      </c>
      <c r="B50" s="147"/>
      <c r="C50" s="129"/>
      <c r="D50" s="132"/>
      <c r="E50" s="130"/>
      <c r="F50" s="130">
        <f t="shared" si="0"/>
        <v>0</v>
      </c>
      <c r="G50" s="126"/>
      <c r="H50" s="129"/>
    </row>
    <row r="51" spans="1:8" ht="14.25" customHeight="1" x14ac:dyDescent="0.2">
      <c r="A51" s="126">
        <v>48</v>
      </c>
      <c r="B51" s="147"/>
      <c r="C51" s="129"/>
      <c r="D51" s="132"/>
      <c r="E51" s="130"/>
      <c r="F51" s="130">
        <f t="shared" si="0"/>
        <v>0</v>
      </c>
      <c r="G51" s="126"/>
      <c r="H51" s="129"/>
    </row>
    <row r="52" spans="1:8" ht="14.25" customHeight="1" x14ac:dyDescent="0.2">
      <c r="A52" s="126">
        <v>49</v>
      </c>
      <c r="B52" s="147"/>
      <c r="C52" s="129"/>
      <c r="D52" s="132"/>
      <c r="E52" s="130"/>
      <c r="F52" s="130">
        <f t="shared" si="0"/>
        <v>0</v>
      </c>
      <c r="G52" s="126"/>
      <c r="H52" s="129"/>
    </row>
    <row r="53" spans="1:8" ht="14.25" customHeight="1" x14ac:dyDescent="0.2">
      <c r="A53" s="126">
        <v>50</v>
      </c>
      <c r="B53" s="147"/>
      <c r="C53" s="129"/>
      <c r="D53" s="132"/>
      <c r="E53" s="130"/>
      <c r="F53" s="130">
        <f t="shared" si="0"/>
        <v>0</v>
      </c>
      <c r="G53" s="126"/>
      <c r="H53" s="129"/>
    </row>
    <row r="54" spans="1:8" ht="14.25" customHeight="1" x14ac:dyDescent="0.2">
      <c r="A54" s="126">
        <v>51</v>
      </c>
      <c r="B54" s="147"/>
      <c r="C54" s="129"/>
      <c r="D54" s="132"/>
      <c r="E54" s="130"/>
      <c r="F54" s="130">
        <f t="shared" si="0"/>
        <v>0</v>
      </c>
      <c r="G54" s="126"/>
      <c r="H54" s="129"/>
    </row>
    <row r="55" spans="1:8" ht="14.25" customHeight="1" x14ac:dyDescent="0.2">
      <c r="A55" s="126">
        <v>52</v>
      </c>
      <c r="B55" s="147"/>
      <c r="C55" s="129"/>
      <c r="D55" s="132"/>
      <c r="E55" s="130"/>
      <c r="F55" s="130">
        <f t="shared" si="0"/>
        <v>0</v>
      </c>
      <c r="G55" s="126"/>
      <c r="H55" s="129"/>
    </row>
    <row r="56" spans="1:8" ht="14.25" customHeight="1" x14ac:dyDescent="0.2">
      <c r="A56" s="126">
        <v>53</v>
      </c>
      <c r="B56" s="147"/>
      <c r="C56" s="129"/>
      <c r="D56" s="132"/>
      <c r="E56" s="130"/>
      <c r="F56" s="130">
        <f t="shared" si="0"/>
        <v>0</v>
      </c>
      <c r="G56" s="126"/>
      <c r="H56" s="129"/>
    </row>
    <row r="57" spans="1:8" ht="14.25" customHeight="1" x14ac:dyDescent="0.2">
      <c r="A57" s="126">
        <v>54</v>
      </c>
      <c r="B57" s="147"/>
      <c r="C57" s="129"/>
      <c r="D57" s="132"/>
      <c r="E57" s="130"/>
      <c r="F57" s="130">
        <f t="shared" si="0"/>
        <v>0</v>
      </c>
      <c r="G57" s="126"/>
      <c r="H57" s="129"/>
    </row>
    <row r="58" spans="1:8" ht="14.25" customHeight="1" x14ac:dyDescent="0.2">
      <c r="A58" s="126">
        <v>55</v>
      </c>
      <c r="B58" s="147"/>
      <c r="C58" s="129"/>
      <c r="D58" s="132"/>
      <c r="E58" s="130"/>
      <c r="F58" s="130">
        <f t="shared" si="0"/>
        <v>0</v>
      </c>
      <c r="G58" s="126"/>
      <c r="H58" s="129"/>
    </row>
    <row r="59" spans="1:8" ht="14.25" customHeight="1" x14ac:dyDescent="0.2">
      <c r="A59" s="126">
        <v>56</v>
      </c>
      <c r="B59" s="147"/>
      <c r="C59" s="129"/>
      <c r="D59" s="132"/>
      <c r="E59" s="130"/>
      <c r="F59" s="130">
        <f t="shared" si="0"/>
        <v>0</v>
      </c>
      <c r="G59" s="126"/>
      <c r="H59" s="129"/>
    </row>
    <row r="60" spans="1:8" ht="14.25" customHeight="1" x14ac:dyDescent="0.2">
      <c r="A60" s="126">
        <v>57</v>
      </c>
      <c r="B60" s="147"/>
      <c r="C60" s="129"/>
      <c r="D60" s="132"/>
      <c r="E60" s="130"/>
      <c r="F60" s="130">
        <f t="shared" si="0"/>
        <v>0</v>
      </c>
      <c r="G60" s="126"/>
      <c r="H60" s="129"/>
    </row>
    <row r="61" spans="1:8" ht="14.25" customHeight="1" x14ac:dyDescent="0.2">
      <c r="A61" s="126">
        <v>58</v>
      </c>
      <c r="B61" s="147"/>
      <c r="C61" s="129"/>
      <c r="D61" s="132"/>
      <c r="E61" s="130"/>
      <c r="F61" s="130">
        <f t="shared" si="0"/>
        <v>0</v>
      </c>
      <c r="G61" s="126"/>
      <c r="H61" s="129"/>
    </row>
    <row r="62" spans="1:8" ht="14.25" customHeight="1" x14ac:dyDescent="0.2">
      <c r="A62" s="126">
        <v>59</v>
      </c>
      <c r="B62" s="147"/>
      <c r="C62" s="129"/>
      <c r="D62" s="132"/>
      <c r="E62" s="130"/>
      <c r="F62" s="130">
        <f t="shared" si="0"/>
        <v>0</v>
      </c>
      <c r="G62" s="126"/>
      <c r="H62" s="129"/>
    </row>
    <row r="63" spans="1:8" ht="14.25" customHeight="1" x14ac:dyDescent="0.2">
      <c r="A63" s="126">
        <v>60</v>
      </c>
      <c r="B63" s="147"/>
      <c r="C63" s="129"/>
      <c r="D63" s="132"/>
      <c r="E63" s="130"/>
      <c r="F63" s="130">
        <f t="shared" si="0"/>
        <v>0</v>
      </c>
      <c r="G63" s="126"/>
      <c r="H63" s="129"/>
    </row>
    <row r="64" spans="1:8" ht="14.25" customHeight="1" x14ac:dyDescent="0.2">
      <c r="A64" s="126">
        <v>61</v>
      </c>
      <c r="B64" s="147"/>
      <c r="C64" s="129"/>
      <c r="D64" s="132"/>
      <c r="E64" s="130"/>
      <c r="F64" s="130">
        <f t="shared" si="0"/>
        <v>0</v>
      </c>
      <c r="G64" s="126"/>
      <c r="H64" s="129"/>
    </row>
    <row r="65" spans="1:8" ht="14.25" customHeight="1" x14ac:dyDescent="0.2">
      <c r="A65" s="126">
        <v>62</v>
      </c>
      <c r="B65" s="147"/>
      <c r="C65" s="129"/>
      <c r="D65" s="132"/>
      <c r="E65" s="130"/>
      <c r="F65" s="130">
        <f t="shared" si="0"/>
        <v>0</v>
      </c>
      <c r="G65" s="126"/>
      <c r="H65" s="129"/>
    </row>
    <row r="66" spans="1:8" ht="14.25" customHeight="1" x14ac:dyDescent="0.2">
      <c r="A66" s="126">
        <v>63</v>
      </c>
      <c r="B66" s="147"/>
      <c r="C66" s="129"/>
      <c r="D66" s="132"/>
      <c r="E66" s="130"/>
      <c r="F66" s="130">
        <f t="shared" si="0"/>
        <v>0</v>
      </c>
      <c r="G66" s="126"/>
      <c r="H66" s="129"/>
    </row>
    <row r="67" spans="1:8" ht="14.25" customHeight="1" x14ac:dyDescent="0.2">
      <c r="A67" s="126">
        <v>64</v>
      </c>
      <c r="B67" s="147"/>
      <c r="C67" s="129"/>
      <c r="D67" s="132"/>
      <c r="E67" s="130"/>
      <c r="F67" s="130">
        <f t="shared" si="0"/>
        <v>0</v>
      </c>
      <c r="G67" s="126"/>
      <c r="H67" s="129"/>
    </row>
    <row r="68" spans="1:8" ht="14.25" customHeight="1" x14ac:dyDescent="0.2">
      <c r="A68" s="126">
        <v>65</v>
      </c>
      <c r="B68" s="147"/>
      <c r="C68" s="129"/>
      <c r="D68" s="132"/>
      <c r="E68" s="130"/>
      <c r="F68" s="130">
        <f t="shared" si="0"/>
        <v>0</v>
      </c>
      <c r="G68" s="126"/>
      <c r="H68" s="129"/>
    </row>
    <row r="69" spans="1:8" ht="14.25" customHeight="1" x14ac:dyDescent="0.2">
      <c r="A69" s="126">
        <v>66</v>
      </c>
      <c r="B69" s="147"/>
      <c r="C69" s="129"/>
      <c r="D69" s="132"/>
      <c r="E69" s="130"/>
      <c r="F69" s="130">
        <f t="shared" si="0"/>
        <v>0</v>
      </c>
      <c r="G69" s="126"/>
      <c r="H69" s="129"/>
    </row>
    <row r="70" spans="1:8" ht="14.25" customHeight="1" x14ac:dyDescent="0.2">
      <c r="A70" s="126">
        <v>67</v>
      </c>
      <c r="B70" s="147"/>
      <c r="C70" s="129"/>
      <c r="D70" s="129"/>
      <c r="E70" s="130"/>
      <c r="F70" s="130">
        <f t="shared" ref="F70:F103" si="1">+F69+E70</f>
        <v>0</v>
      </c>
      <c r="G70" s="126"/>
      <c r="H70" s="129"/>
    </row>
    <row r="71" spans="1:8" ht="14.25" customHeight="1" x14ac:dyDescent="0.2">
      <c r="A71" s="126">
        <v>68</v>
      </c>
      <c r="B71" s="147"/>
      <c r="C71" s="129"/>
      <c r="D71" s="199"/>
      <c r="E71" s="198"/>
      <c r="F71" s="130">
        <f t="shared" si="1"/>
        <v>0</v>
      </c>
      <c r="G71" s="126"/>
      <c r="H71" s="129"/>
    </row>
    <row r="72" spans="1:8" ht="14.25" customHeight="1" x14ac:dyDescent="0.2">
      <c r="A72" s="126">
        <v>69</v>
      </c>
      <c r="B72" s="147"/>
      <c r="C72" s="129"/>
      <c r="D72" s="199"/>
      <c r="E72" s="198"/>
      <c r="F72" s="130">
        <f t="shared" si="1"/>
        <v>0</v>
      </c>
      <c r="G72" s="126"/>
      <c r="H72" s="129"/>
    </row>
    <row r="73" spans="1:8" ht="14.25" customHeight="1" x14ac:dyDescent="0.2">
      <c r="A73" s="126">
        <v>70</v>
      </c>
      <c r="B73" s="147"/>
      <c r="C73" s="129"/>
      <c r="D73" s="129"/>
      <c r="E73" s="130"/>
      <c r="F73" s="130">
        <f t="shared" si="1"/>
        <v>0</v>
      </c>
      <c r="G73" s="126"/>
      <c r="H73" s="129"/>
    </row>
    <row r="74" spans="1:8" ht="14.25" customHeight="1" x14ac:dyDescent="0.2">
      <c r="A74" s="126">
        <v>71</v>
      </c>
      <c r="B74" s="147"/>
      <c r="C74" s="129"/>
      <c r="D74" s="129"/>
      <c r="E74" s="130"/>
      <c r="F74" s="130">
        <f t="shared" si="1"/>
        <v>0</v>
      </c>
      <c r="G74" s="126"/>
      <c r="H74" s="129"/>
    </row>
    <row r="75" spans="1:8" ht="14.25" customHeight="1" x14ac:dyDescent="0.2">
      <c r="A75" s="126">
        <v>72</v>
      </c>
      <c r="B75" s="147"/>
      <c r="C75" s="129"/>
      <c r="D75" s="196"/>
      <c r="E75" s="130"/>
      <c r="F75" s="130">
        <f t="shared" si="1"/>
        <v>0</v>
      </c>
      <c r="G75" s="126"/>
      <c r="H75" s="129"/>
    </row>
    <row r="76" spans="1:8" ht="14.25" customHeight="1" x14ac:dyDescent="0.2">
      <c r="A76" s="126">
        <v>73</v>
      </c>
      <c r="B76" s="147"/>
      <c r="C76" s="129"/>
      <c r="D76" s="129"/>
      <c r="E76" s="130"/>
      <c r="F76" s="130">
        <f t="shared" si="1"/>
        <v>0</v>
      </c>
      <c r="G76" s="126"/>
      <c r="H76" s="129"/>
    </row>
    <row r="77" spans="1:8" ht="14.25" customHeight="1" x14ac:dyDescent="0.2">
      <c r="A77" s="126">
        <v>74</v>
      </c>
      <c r="B77" s="147"/>
      <c r="C77" s="129"/>
      <c r="D77" s="196"/>
      <c r="E77" s="130"/>
      <c r="F77" s="130">
        <f t="shared" si="1"/>
        <v>0</v>
      </c>
      <c r="G77" s="126"/>
      <c r="H77" s="129"/>
    </row>
    <row r="78" spans="1:8" ht="14.25" customHeight="1" x14ac:dyDescent="0.2">
      <c r="A78" s="126">
        <v>75</v>
      </c>
      <c r="B78" s="147"/>
      <c r="C78" s="129"/>
      <c r="D78" s="129"/>
      <c r="E78" s="130"/>
      <c r="F78" s="130">
        <f t="shared" si="1"/>
        <v>0</v>
      </c>
      <c r="G78" s="126"/>
      <c r="H78" s="129"/>
    </row>
    <row r="79" spans="1:8" ht="14.25" customHeight="1" x14ac:dyDescent="0.2">
      <c r="A79" s="126">
        <v>76</v>
      </c>
      <c r="B79" s="147"/>
      <c r="C79" s="129"/>
      <c r="D79" s="129"/>
      <c r="E79" s="130"/>
      <c r="F79" s="130">
        <f t="shared" si="1"/>
        <v>0</v>
      </c>
      <c r="G79" s="126"/>
      <c r="H79" s="129"/>
    </row>
    <row r="80" spans="1:8" ht="14.25" customHeight="1" x14ac:dyDescent="0.2">
      <c r="A80" s="126">
        <v>77</v>
      </c>
      <c r="B80" s="147"/>
      <c r="C80" s="129"/>
      <c r="D80" s="129"/>
      <c r="E80" s="130"/>
      <c r="F80" s="130">
        <f t="shared" si="1"/>
        <v>0</v>
      </c>
      <c r="G80" s="126"/>
      <c r="H80" s="129"/>
    </row>
    <row r="81" spans="1:8" ht="14.25" customHeight="1" x14ac:dyDescent="0.2">
      <c r="A81" s="126">
        <v>78</v>
      </c>
      <c r="B81" s="147"/>
      <c r="C81" s="129"/>
      <c r="D81" s="129"/>
      <c r="E81" s="130"/>
      <c r="F81" s="130">
        <f t="shared" si="1"/>
        <v>0</v>
      </c>
      <c r="G81" s="126"/>
      <c r="H81" s="129"/>
    </row>
    <row r="82" spans="1:8" ht="14.25" customHeight="1" x14ac:dyDescent="0.2">
      <c r="A82" s="126">
        <v>79</v>
      </c>
      <c r="B82" s="147"/>
      <c r="C82" s="129"/>
      <c r="D82" s="129"/>
      <c r="E82" s="130"/>
      <c r="F82" s="130">
        <f t="shared" si="1"/>
        <v>0</v>
      </c>
      <c r="G82" s="126"/>
      <c r="H82" s="129"/>
    </row>
    <row r="83" spans="1:8" ht="14.25" customHeight="1" x14ac:dyDescent="0.2">
      <c r="A83" s="126">
        <v>80</v>
      </c>
      <c r="B83" s="147"/>
      <c r="C83" s="129"/>
      <c r="D83" s="129"/>
      <c r="E83" s="130"/>
      <c r="F83" s="130">
        <f t="shared" si="1"/>
        <v>0</v>
      </c>
      <c r="G83" s="126"/>
      <c r="H83" s="129"/>
    </row>
    <row r="84" spans="1:8" ht="14.25" customHeight="1" x14ac:dyDescent="0.2">
      <c r="A84" s="126">
        <v>81</v>
      </c>
      <c r="B84" s="147"/>
      <c r="C84" s="129"/>
      <c r="D84" s="197"/>
      <c r="E84" s="200"/>
      <c r="F84" s="130">
        <f t="shared" si="1"/>
        <v>0</v>
      </c>
      <c r="G84" s="126"/>
      <c r="H84" s="129"/>
    </row>
    <row r="85" spans="1:8" ht="14.25" customHeight="1" x14ac:dyDescent="0.2">
      <c r="A85" s="126">
        <v>82</v>
      </c>
      <c r="B85" s="147"/>
      <c r="C85" s="129"/>
      <c r="D85" s="197"/>
      <c r="E85" s="130"/>
      <c r="F85" s="130">
        <f t="shared" si="1"/>
        <v>0</v>
      </c>
      <c r="G85" s="126"/>
      <c r="H85" s="129"/>
    </row>
    <row r="86" spans="1:8" ht="14.25" customHeight="1" x14ac:dyDescent="0.2">
      <c r="A86" s="126">
        <v>83</v>
      </c>
      <c r="B86" s="147"/>
      <c r="C86" s="129"/>
      <c r="D86" s="129"/>
      <c r="E86" s="130"/>
      <c r="F86" s="130">
        <f t="shared" si="1"/>
        <v>0</v>
      </c>
      <c r="G86" s="126"/>
      <c r="H86" s="129"/>
    </row>
    <row r="87" spans="1:8" ht="14.25" customHeight="1" x14ac:dyDescent="0.2">
      <c r="A87" s="126">
        <v>84</v>
      </c>
      <c r="B87" s="147"/>
      <c r="C87" s="129"/>
      <c r="D87" s="129"/>
      <c r="E87" s="130"/>
      <c r="F87" s="130">
        <f t="shared" si="1"/>
        <v>0</v>
      </c>
      <c r="G87" s="126"/>
      <c r="H87" s="129"/>
    </row>
    <row r="88" spans="1:8" ht="14.25" customHeight="1" x14ac:dyDescent="0.2">
      <c r="A88" s="126">
        <v>85</v>
      </c>
      <c r="B88" s="147"/>
      <c r="C88" s="129"/>
      <c r="D88" s="129"/>
      <c r="E88" s="130"/>
      <c r="F88" s="130">
        <f t="shared" si="1"/>
        <v>0</v>
      </c>
      <c r="G88" s="126"/>
      <c r="H88" s="129"/>
    </row>
    <row r="89" spans="1:8" ht="14.25" customHeight="1" x14ac:dyDescent="0.2">
      <c r="A89" s="126">
        <v>86</v>
      </c>
      <c r="B89" s="147"/>
      <c r="C89" s="129"/>
      <c r="D89" s="129"/>
      <c r="E89" s="130"/>
      <c r="F89" s="130">
        <f t="shared" si="1"/>
        <v>0</v>
      </c>
      <c r="G89" s="126"/>
      <c r="H89" s="129"/>
    </row>
    <row r="90" spans="1:8" ht="14.25" customHeight="1" x14ac:dyDescent="0.2">
      <c r="A90" s="126">
        <v>87</v>
      </c>
      <c r="B90" s="147"/>
      <c r="C90" s="129"/>
      <c r="D90" s="129"/>
      <c r="E90" s="130"/>
      <c r="F90" s="130">
        <f t="shared" si="1"/>
        <v>0</v>
      </c>
      <c r="G90" s="126"/>
      <c r="H90" s="129"/>
    </row>
    <row r="91" spans="1:8" ht="14.25" customHeight="1" x14ac:dyDescent="0.2">
      <c r="A91" s="126">
        <v>88</v>
      </c>
      <c r="B91" s="147"/>
      <c r="C91" s="129"/>
      <c r="D91" s="196"/>
      <c r="E91" s="130"/>
      <c r="F91" s="130">
        <f t="shared" si="1"/>
        <v>0</v>
      </c>
      <c r="G91" s="126"/>
      <c r="H91" s="129"/>
    </row>
    <row r="92" spans="1:8" ht="14.25" customHeight="1" x14ac:dyDescent="0.2">
      <c r="A92" s="126">
        <v>89</v>
      </c>
      <c r="B92" s="147"/>
      <c r="C92" s="129"/>
      <c r="D92" s="129"/>
      <c r="E92" s="130"/>
      <c r="F92" s="130">
        <f t="shared" si="1"/>
        <v>0</v>
      </c>
      <c r="G92" s="126"/>
      <c r="H92" s="129"/>
    </row>
    <row r="93" spans="1:8" ht="14.25" customHeight="1" x14ac:dyDescent="0.2">
      <c r="A93" s="126">
        <v>90</v>
      </c>
      <c r="B93" s="147"/>
      <c r="C93" s="129"/>
      <c r="D93" s="196"/>
      <c r="E93" s="130"/>
      <c r="F93" s="130">
        <f t="shared" si="1"/>
        <v>0</v>
      </c>
      <c r="G93" s="126"/>
      <c r="H93" s="129"/>
    </row>
    <row r="94" spans="1:8" ht="14.25" customHeight="1" x14ac:dyDescent="0.2">
      <c r="A94" s="126">
        <v>91</v>
      </c>
      <c r="B94" s="147"/>
      <c r="C94" s="129"/>
      <c r="D94" s="129"/>
      <c r="E94" s="130"/>
      <c r="F94" s="130">
        <f t="shared" si="1"/>
        <v>0</v>
      </c>
      <c r="G94" s="126"/>
      <c r="H94" s="129"/>
    </row>
    <row r="95" spans="1:8" ht="14.25" customHeight="1" x14ac:dyDescent="0.2">
      <c r="A95" s="126">
        <v>92</v>
      </c>
      <c r="B95" s="147"/>
      <c r="C95" s="129"/>
      <c r="D95" s="129"/>
      <c r="E95" s="130"/>
      <c r="F95" s="130">
        <f t="shared" si="1"/>
        <v>0</v>
      </c>
      <c r="G95" s="126"/>
      <c r="H95" s="129"/>
    </row>
    <row r="96" spans="1:8" ht="14.25" customHeight="1" x14ac:dyDescent="0.2">
      <c r="A96" s="126">
        <v>93</v>
      </c>
      <c r="B96" s="147"/>
      <c r="C96" s="129"/>
      <c r="D96" s="129"/>
      <c r="E96" s="130"/>
      <c r="F96" s="130">
        <f t="shared" si="1"/>
        <v>0</v>
      </c>
      <c r="G96" s="126"/>
      <c r="H96" s="129"/>
    </row>
    <row r="97" spans="1:8" ht="14.25" customHeight="1" x14ac:dyDescent="0.2">
      <c r="A97" s="126">
        <v>94</v>
      </c>
      <c r="B97" s="147"/>
      <c r="C97" s="129"/>
      <c r="D97" s="129"/>
      <c r="E97" s="130"/>
      <c r="F97" s="130">
        <f t="shared" si="1"/>
        <v>0</v>
      </c>
      <c r="G97" s="126"/>
      <c r="H97" s="129"/>
    </row>
    <row r="98" spans="1:8" ht="14.25" customHeight="1" x14ac:dyDescent="0.2">
      <c r="A98" s="126">
        <v>95</v>
      </c>
      <c r="B98" s="147"/>
      <c r="C98" s="129"/>
      <c r="D98" s="199"/>
      <c r="E98" s="198"/>
      <c r="F98" s="130">
        <f t="shared" si="1"/>
        <v>0</v>
      </c>
      <c r="G98" s="126"/>
      <c r="H98" s="129"/>
    </row>
    <row r="99" spans="1:8" ht="14.25" customHeight="1" x14ac:dyDescent="0.2">
      <c r="A99" s="126">
        <v>96</v>
      </c>
      <c r="B99" s="147"/>
      <c r="C99" s="129"/>
      <c r="D99" s="199"/>
      <c r="E99" s="198"/>
      <c r="F99" s="130">
        <f t="shared" si="1"/>
        <v>0</v>
      </c>
      <c r="G99" s="126"/>
      <c r="H99" s="129"/>
    </row>
    <row r="100" spans="1:8" ht="14.25" customHeight="1" x14ac:dyDescent="0.2">
      <c r="A100" s="126">
        <v>97</v>
      </c>
      <c r="B100" s="147"/>
      <c r="C100" s="129"/>
      <c r="D100" s="196"/>
      <c r="E100" s="130"/>
      <c r="F100" s="130">
        <f t="shared" si="1"/>
        <v>0</v>
      </c>
      <c r="G100" s="126"/>
      <c r="H100" s="129"/>
    </row>
    <row r="101" spans="1:8" ht="14.25" customHeight="1" x14ac:dyDescent="0.2">
      <c r="A101" s="126">
        <v>98</v>
      </c>
      <c r="B101" s="147"/>
      <c r="C101" s="129"/>
      <c r="D101" s="129"/>
      <c r="E101" s="130"/>
      <c r="F101" s="130">
        <f t="shared" si="1"/>
        <v>0</v>
      </c>
      <c r="G101" s="126"/>
      <c r="H101" s="129"/>
    </row>
    <row r="102" spans="1:8" ht="14.25" customHeight="1" x14ac:dyDescent="0.2">
      <c r="A102" s="126">
        <v>99</v>
      </c>
      <c r="B102" s="147"/>
      <c r="C102" s="129"/>
      <c r="D102" s="129"/>
      <c r="E102" s="130"/>
      <c r="F102" s="130">
        <f t="shared" si="1"/>
        <v>0</v>
      </c>
      <c r="G102" s="126"/>
      <c r="H102" s="129"/>
    </row>
    <row r="103" spans="1:8" ht="14.25" customHeight="1" x14ac:dyDescent="0.2">
      <c r="A103" s="126">
        <v>100</v>
      </c>
      <c r="B103" s="147"/>
      <c r="C103" s="129"/>
      <c r="D103" s="129"/>
      <c r="E103" s="130"/>
      <c r="F103" s="130">
        <f t="shared" si="1"/>
        <v>0</v>
      </c>
      <c r="G103" s="126"/>
      <c r="H103" s="129"/>
    </row>
    <row r="104" spans="1:8" ht="14.25" customHeight="1" x14ac:dyDescent="0.2">
      <c r="A104" s="126">
        <v>101</v>
      </c>
      <c r="B104" s="147"/>
      <c r="C104" s="129"/>
      <c r="E104" s="130"/>
      <c r="F104" s="130">
        <f t="shared" ref="F104:F167" si="2">+F103+E104</f>
        <v>0</v>
      </c>
      <c r="G104" s="126"/>
      <c r="H104" s="129"/>
    </row>
    <row r="105" spans="1:8" ht="14.25" customHeight="1" x14ac:dyDescent="0.2">
      <c r="A105" s="126">
        <v>102</v>
      </c>
      <c r="B105" s="147"/>
      <c r="C105" s="129"/>
      <c r="D105" s="196"/>
      <c r="E105" s="130"/>
      <c r="F105" s="130">
        <f t="shared" si="2"/>
        <v>0</v>
      </c>
      <c r="G105" s="126"/>
      <c r="H105" s="129"/>
    </row>
    <row r="106" spans="1:8" ht="14.25" customHeight="1" x14ac:dyDescent="0.2">
      <c r="A106" s="126">
        <v>103</v>
      </c>
      <c r="B106" s="147"/>
      <c r="C106" s="129"/>
      <c r="D106" s="129"/>
      <c r="E106" s="130"/>
      <c r="F106" s="130">
        <f t="shared" si="2"/>
        <v>0</v>
      </c>
      <c r="G106" s="126"/>
      <c r="H106" s="129"/>
    </row>
    <row r="107" spans="1:8" ht="14.25" customHeight="1" x14ac:dyDescent="0.2">
      <c r="A107" s="126">
        <v>104</v>
      </c>
      <c r="B107" s="147"/>
      <c r="C107" s="129"/>
      <c r="D107" s="129"/>
      <c r="E107" s="130"/>
      <c r="F107" s="130">
        <f t="shared" si="2"/>
        <v>0</v>
      </c>
      <c r="G107" s="126"/>
      <c r="H107" s="129"/>
    </row>
    <row r="108" spans="1:8" ht="14.25" customHeight="1" x14ac:dyDescent="0.2">
      <c r="A108" s="126">
        <v>105</v>
      </c>
      <c r="B108" s="147"/>
      <c r="C108" s="129"/>
      <c r="D108" s="129"/>
      <c r="E108" s="130"/>
      <c r="F108" s="130">
        <f t="shared" si="2"/>
        <v>0</v>
      </c>
      <c r="G108" s="126"/>
      <c r="H108" s="129"/>
    </row>
    <row r="109" spans="1:8" ht="14.25" customHeight="1" x14ac:dyDescent="0.2">
      <c r="A109" s="126">
        <v>106</v>
      </c>
      <c r="B109" s="147"/>
      <c r="C109" s="129"/>
      <c r="D109" s="196"/>
      <c r="E109" s="130"/>
      <c r="F109" s="130">
        <f t="shared" si="2"/>
        <v>0</v>
      </c>
      <c r="G109" s="126"/>
      <c r="H109" s="129"/>
    </row>
    <row r="110" spans="1:8" ht="14.25" customHeight="1" x14ac:dyDescent="0.2">
      <c r="A110" s="126">
        <v>107</v>
      </c>
      <c r="B110" s="147"/>
      <c r="C110" s="129"/>
      <c r="D110" s="129"/>
      <c r="E110" s="130"/>
      <c r="F110" s="130">
        <f t="shared" si="2"/>
        <v>0</v>
      </c>
      <c r="G110" s="126"/>
      <c r="H110" s="129"/>
    </row>
    <row r="111" spans="1:8" ht="14.25" customHeight="1" x14ac:dyDescent="0.2">
      <c r="A111" s="126">
        <v>108</v>
      </c>
      <c r="B111" s="147"/>
      <c r="C111" s="129"/>
      <c r="D111" s="129"/>
      <c r="E111" s="130"/>
      <c r="F111" s="130">
        <f t="shared" si="2"/>
        <v>0</v>
      </c>
      <c r="G111" s="126"/>
      <c r="H111" s="129"/>
    </row>
    <row r="112" spans="1:8" ht="14.25" customHeight="1" x14ac:dyDescent="0.2">
      <c r="A112" s="126">
        <v>109</v>
      </c>
      <c r="B112" s="147"/>
      <c r="C112" s="129"/>
      <c r="D112" s="129"/>
      <c r="E112" s="130"/>
      <c r="F112" s="130">
        <f t="shared" si="2"/>
        <v>0</v>
      </c>
      <c r="G112" s="126"/>
      <c r="H112" s="129"/>
    </row>
    <row r="113" spans="1:8" ht="14.25" customHeight="1" x14ac:dyDescent="0.2">
      <c r="A113" s="126">
        <v>110</v>
      </c>
      <c r="B113" s="147"/>
      <c r="C113" s="129"/>
      <c r="D113" s="129"/>
      <c r="E113" s="130"/>
      <c r="F113" s="130">
        <f t="shared" si="2"/>
        <v>0</v>
      </c>
      <c r="G113" s="126"/>
      <c r="H113" s="129"/>
    </row>
    <row r="114" spans="1:8" ht="14.25" customHeight="1" x14ac:dyDescent="0.2">
      <c r="A114" s="126">
        <v>111</v>
      </c>
      <c r="B114" s="147"/>
      <c r="C114" s="129"/>
      <c r="D114" s="129"/>
      <c r="E114" s="130"/>
      <c r="F114" s="130">
        <f t="shared" si="2"/>
        <v>0</v>
      </c>
      <c r="G114" s="126"/>
      <c r="H114" s="129"/>
    </row>
    <row r="115" spans="1:8" ht="14.25" customHeight="1" x14ac:dyDescent="0.2">
      <c r="A115" s="126">
        <v>112</v>
      </c>
      <c r="B115" s="201"/>
      <c r="C115" s="129"/>
      <c r="D115" s="202"/>
      <c r="E115" s="203"/>
      <c r="F115" s="130">
        <f t="shared" si="2"/>
        <v>0</v>
      </c>
      <c r="G115" s="126"/>
      <c r="H115" s="129"/>
    </row>
    <row r="116" spans="1:8" ht="14.25" customHeight="1" x14ac:dyDescent="0.2">
      <c r="A116" s="126">
        <v>113</v>
      </c>
      <c r="B116" s="147"/>
      <c r="C116" s="129"/>
      <c r="D116" s="129"/>
      <c r="E116" s="130"/>
      <c r="F116" s="130">
        <f t="shared" si="2"/>
        <v>0</v>
      </c>
      <c r="G116" s="126"/>
      <c r="H116" s="129"/>
    </row>
    <row r="117" spans="1:8" ht="14.25" customHeight="1" x14ac:dyDescent="0.2">
      <c r="A117" s="126">
        <v>114</v>
      </c>
      <c r="B117" s="147"/>
      <c r="C117" s="129"/>
      <c r="D117" s="129"/>
      <c r="E117" s="130"/>
      <c r="F117" s="130">
        <f t="shared" si="2"/>
        <v>0</v>
      </c>
      <c r="G117" s="126"/>
      <c r="H117" s="129"/>
    </row>
    <row r="118" spans="1:8" ht="14.25" customHeight="1" x14ac:dyDescent="0.2">
      <c r="A118" s="126">
        <v>115</v>
      </c>
      <c r="B118" s="147"/>
      <c r="C118" s="129"/>
      <c r="D118" s="129"/>
      <c r="E118" s="130"/>
      <c r="F118" s="130">
        <f t="shared" si="2"/>
        <v>0</v>
      </c>
      <c r="G118" s="126"/>
      <c r="H118" s="129"/>
    </row>
    <row r="119" spans="1:8" ht="14.25" customHeight="1" x14ac:dyDescent="0.2">
      <c r="A119" s="126">
        <v>116</v>
      </c>
      <c r="B119" s="147"/>
      <c r="C119" s="129"/>
      <c r="D119" s="129"/>
      <c r="E119" s="130"/>
      <c r="F119" s="130">
        <f t="shared" si="2"/>
        <v>0</v>
      </c>
      <c r="G119" s="126"/>
      <c r="H119" s="129"/>
    </row>
    <row r="120" spans="1:8" ht="14.25" customHeight="1" x14ac:dyDescent="0.2">
      <c r="A120" s="126">
        <v>117</v>
      </c>
      <c r="B120" s="147"/>
      <c r="C120" s="129"/>
      <c r="D120" s="129"/>
      <c r="E120" s="130"/>
      <c r="F120" s="130">
        <f t="shared" si="2"/>
        <v>0</v>
      </c>
      <c r="G120" s="126"/>
      <c r="H120" s="129"/>
    </row>
    <row r="121" spans="1:8" ht="14.25" customHeight="1" x14ac:dyDescent="0.2">
      <c r="A121" s="126">
        <v>118</v>
      </c>
      <c r="B121" s="147"/>
      <c r="C121" s="129"/>
      <c r="D121" s="129"/>
      <c r="E121" s="130"/>
      <c r="F121" s="130">
        <f t="shared" si="2"/>
        <v>0</v>
      </c>
      <c r="G121" s="126"/>
      <c r="H121" s="129"/>
    </row>
    <row r="122" spans="1:8" ht="14.25" customHeight="1" x14ac:dyDescent="0.2">
      <c r="A122" s="126">
        <v>119</v>
      </c>
      <c r="B122" s="147"/>
      <c r="C122" s="129"/>
      <c r="D122" s="129"/>
      <c r="E122" s="130"/>
      <c r="F122" s="130">
        <f t="shared" si="2"/>
        <v>0</v>
      </c>
      <c r="G122" s="126"/>
      <c r="H122" s="129"/>
    </row>
    <row r="123" spans="1:8" ht="14.25" customHeight="1" x14ac:dyDescent="0.2">
      <c r="A123" s="126">
        <v>120</v>
      </c>
      <c r="B123" s="147"/>
      <c r="C123" s="129"/>
      <c r="D123" s="129"/>
      <c r="E123" s="130"/>
      <c r="F123" s="130">
        <f t="shared" si="2"/>
        <v>0</v>
      </c>
      <c r="G123" s="126"/>
      <c r="H123" s="129"/>
    </row>
    <row r="124" spans="1:8" ht="14.25" customHeight="1" x14ac:dyDescent="0.2">
      <c r="A124" s="126">
        <v>121</v>
      </c>
      <c r="B124" s="147"/>
      <c r="C124" s="129"/>
      <c r="D124" s="129"/>
      <c r="E124" s="130"/>
      <c r="F124" s="130">
        <f t="shared" si="2"/>
        <v>0</v>
      </c>
      <c r="G124" s="126"/>
      <c r="H124" s="129"/>
    </row>
    <row r="125" spans="1:8" ht="14.25" customHeight="1" x14ac:dyDescent="0.2">
      <c r="A125" s="126">
        <v>122</v>
      </c>
      <c r="B125" s="147"/>
      <c r="C125" s="129"/>
      <c r="D125" s="129"/>
      <c r="E125" s="130"/>
      <c r="F125" s="130">
        <f t="shared" si="2"/>
        <v>0</v>
      </c>
      <c r="G125" s="126"/>
      <c r="H125" s="129"/>
    </row>
    <row r="126" spans="1:8" ht="14.25" customHeight="1" x14ac:dyDescent="0.2">
      <c r="A126" s="126">
        <v>123</v>
      </c>
      <c r="B126" s="147"/>
      <c r="C126" s="129"/>
      <c r="D126" s="129"/>
      <c r="E126" s="130"/>
      <c r="F126" s="130">
        <f t="shared" si="2"/>
        <v>0</v>
      </c>
      <c r="G126" s="126"/>
      <c r="H126" s="129"/>
    </row>
    <row r="127" spans="1:8" ht="14.25" customHeight="1" x14ac:dyDescent="0.2">
      <c r="A127" s="126">
        <v>124</v>
      </c>
      <c r="B127" s="147"/>
      <c r="C127" s="129"/>
      <c r="D127" s="129"/>
      <c r="E127" s="130"/>
      <c r="F127" s="130">
        <f t="shared" si="2"/>
        <v>0</v>
      </c>
      <c r="G127" s="126"/>
      <c r="H127" s="129"/>
    </row>
    <row r="128" spans="1:8" ht="14.25" customHeight="1" x14ac:dyDescent="0.2">
      <c r="A128" s="126">
        <v>125</v>
      </c>
      <c r="B128" s="147"/>
      <c r="C128" s="129"/>
      <c r="D128" s="129"/>
      <c r="E128" s="130"/>
      <c r="F128" s="130">
        <f t="shared" si="2"/>
        <v>0</v>
      </c>
      <c r="G128" s="126"/>
      <c r="H128" s="129"/>
    </row>
    <row r="129" spans="1:8" ht="14.25" customHeight="1" x14ac:dyDescent="0.2">
      <c r="A129" s="126">
        <v>126</v>
      </c>
      <c r="B129" s="147"/>
      <c r="C129" s="129"/>
      <c r="D129" s="196"/>
      <c r="E129" s="130"/>
      <c r="F129" s="130">
        <f t="shared" si="2"/>
        <v>0</v>
      </c>
      <c r="G129" s="126"/>
      <c r="H129" s="129"/>
    </row>
    <row r="130" spans="1:8" ht="14.25" customHeight="1" x14ac:dyDescent="0.2">
      <c r="A130" s="126">
        <v>127</v>
      </c>
      <c r="B130" s="147"/>
      <c r="C130" s="129"/>
      <c r="D130" s="129"/>
      <c r="E130" s="130"/>
      <c r="F130" s="130">
        <f t="shared" si="2"/>
        <v>0</v>
      </c>
      <c r="G130" s="126"/>
      <c r="H130" s="129"/>
    </row>
    <row r="131" spans="1:8" ht="14.25" customHeight="1" x14ac:dyDescent="0.2">
      <c r="A131" s="126">
        <v>128</v>
      </c>
      <c r="B131" s="147"/>
      <c r="C131" s="129"/>
      <c r="D131" s="129"/>
      <c r="E131" s="130"/>
      <c r="F131" s="130">
        <f t="shared" si="2"/>
        <v>0</v>
      </c>
      <c r="G131" s="126"/>
      <c r="H131" s="129"/>
    </row>
    <row r="132" spans="1:8" ht="14.25" customHeight="1" x14ac:dyDescent="0.2">
      <c r="A132" s="126">
        <v>129</v>
      </c>
      <c r="B132" s="147"/>
      <c r="C132" s="129"/>
      <c r="D132" s="129"/>
      <c r="E132" s="130"/>
      <c r="F132" s="130">
        <f t="shared" si="2"/>
        <v>0</v>
      </c>
      <c r="G132" s="126"/>
      <c r="H132" s="129"/>
    </row>
    <row r="133" spans="1:8" ht="14.25" customHeight="1" x14ac:dyDescent="0.2">
      <c r="A133" s="126">
        <v>130</v>
      </c>
      <c r="B133" s="147"/>
      <c r="C133" s="129"/>
      <c r="D133" s="129"/>
      <c r="E133" s="130"/>
      <c r="F133" s="130">
        <f t="shared" si="2"/>
        <v>0</v>
      </c>
      <c r="G133" s="126"/>
      <c r="H133" s="129"/>
    </row>
    <row r="134" spans="1:8" ht="14.25" customHeight="1" x14ac:dyDescent="0.2">
      <c r="A134" s="126">
        <v>131</v>
      </c>
      <c r="B134" s="147"/>
      <c r="C134" s="129"/>
      <c r="D134" s="129"/>
      <c r="E134" s="130"/>
      <c r="F134" s="130">
        <f t="shared" si="2"/>
        <v>0</v>
      </c>
      <c r="G134" s="126"/>
      <c r="H134" s="129"/>
    </row>
    <row r="135" spans="1:8" ht="14.25" customHeight="1" x14ac:dyDescent="0.2">
      <c r="A135" s="126">
        <v>132</v>
      </c>
      <c r="B135" s="147"/>
      <c r="C135" s="129"/>
      <c r="D135" s="129"/>
      <c r="E135" s="130"/>
      <c r="F135" s="130">
        <f t="shared" si="2"/>
        <v>0</v>
      </c>
      <c r="G135" s="126"/>
      <c r="H135" s="129"/>
    </row>
    <row r="136" spans="1:8" ht="14.25" customHeight="1" x14ac:dyDescent="0.2">
      <c r="A136" s="126">
        <v>133</v>
      </c>
      <c r="B136" s="147"/>
      <c r="C136" s="129"/>
      <c r="D136" s="129"/>
      <c r="E136" s="130"/>
      <c r="F136" s="130">
        <f t="shared" si="2"/>
        <v>0</v>
      </c>
      <c r="G136" s="126"/>
      <c r="H136" s="129"/>
    </row>
    <row r="137" spans="1:8" ht="14.25" customHeight="1" x14ac:dyDescent="0.2">
      <c r="A137" s="126">
        <v>134</v>
      </c>
      <c r="B137" s="147"/>
      <c r="C137" s="129"/>
      <c r="D137" s="129"/>
      <c r="E137" s="130"/>
      <c r="F137" s="130">
        <f t="shared" si="2"/>
        <v>0</v>
      </c>
      <c r="G137" s="126"/>
      <c r="H137" s="129"/>
    </row>
    <row r="138" spans="1:8" ht="14.25" customHeight="1" x14ac:dyDescent="0.2">
      <c r="A138" s="126">
        <v>135</v>
      </c>
      <c r="B138" s="147"/>
      <c r="C138" s="129"/>
      <c r="D138" s="204"/>
      <c r="E138" s="198"/>
      <c r="F138" s="130">
        <f t="shared" si="2"/>
        <v>0</v>
      </c>
      <c r="G138" s="126"/>
      <c r="H138" s="129"/>
    </row>
    <row r="139" spans="1:8" ht="14.25" customHeight="1" x14ac:dyDescent="0.2">
      <c r="A139" s="126">
        <v>136</v>
      </c>
      <c r="B139" s="147"/>
      <c r="C139" s="129"/>
      <c r="D139" s="129"/>
      <c r="E139" s="130"/>
      <c r="F139" s="130">
        <f t="shared" si="2"/>
        <v>0</v>
      </c>
      <c r="G139" s="126"/>
      <c r="H139" s="129"/>
    </row>
    <row r="140" spans="1:8" ht="14.25" customHeight="1" x14ac:dyDescent="0.2">
      <c r="A140" s="126">
        <v>137</v>
      </c>
      <c r="B140" s="147"/>
      <c r="C140" s="129"/>
      <c r="D140" s="129"/>
      <c r="E140" s="130"/>
      <c r="F140" s="130">
        <f t="shared" si="2"/>
        <v>0</v>
      </c>
      <c r="G140" s="126"/>
      <c r="H140" s="129"/>
    </row>
    <row r="141" spans="1:8" ht="14.25" customHeight="1" x14ac:dyDescent="0.2">
      <c r="A141" s="126">
        <v>138</v>
      </c>
      <c r="B141" s="147"/>
      <c r="C141" s="129"/>
      <c r="D141" s="129"/>
      <c r="E141" s="130"/>
      <c r="F141" s="130">
        <f t="shared" si="2"/>
        <v>0</v>
      </c>
      <c r="G141" s="126"/>
      <c r="H141" s="129"/>
    </row>
    <row r="142" spans="1:8" ht="14.25" customHeight="1" x14ac:dyDescent="0.2">
      <c r="A142" s="126">
        <v>139</v>
      </c>
      <c r="B142" s="147"/>
      <c r="C142" s="129"/>
      <c r="D142" s="129"/>
      <c r="E142" s="130"/>
      <c r="F142" s="130">
        <f t="shared" si="2"/>
        <v>0</v>
      </c>
      <c r="G142" s="126"/>
      <c r="H142" s="129"/>
    </row>
    <row r="143" spans="1:8" ht="14.25" customHeight="1" x14ac:dyDescent="0.2">
      <c r="A143" s="126">
        <v>140</v>
      </c>
      <c r="B143" s="147"/>
      <c r="C143" s="129"/>
      <c r="D143" s="196"/>
      <c r="E143" s="130"/>
      <c r="F143" s="130">
        <f t="shared" si="2"/>
        <v>0</v>
      </c>
      <c r="G143" s="126"/>
      <c r="H143" s="129"/>
    </row>
    <row r="144" spans="1:8" ht="14.25" customHeight="1" x14ac:dyDescent="0.2">
      <c r="A144" s="126">
        <v>141</v>
      </c>
      <c r="B144" s="147"/>
      <c r="C144" s="129"/>
      <c r="D144" s="129"/>
      <c r="E144" s="130"/>
      <c r="F144" s="130">
        <f t="shared" si="2"/>
        <v>0</v>
      </c>
      <c r="G144" s="126"/>
      <c r="H144" s="129"/>
    </row>
    <row r="145" spans="1:8" ht="14.25" customHeight="1" x14ac:dyDescent="0.2">
      <c r="A145" s="126">
        <v>142</v>
      </c>
      <c r="B145" s="147"/>
      <c r="C145" s="129"/>
      <c r="D145" s="129"/>
      <c r="E145" s="130"/>
      <c r="F145" s="130">
        <f t="shared" si="2"/>
        <v>0</v>
      </c>
      <c r="G145" s="126"/>
      <c r="H145" s="129"/>
    </row>
    <row r="146" spans="1:8" ht="14.25" customHeight="1" x14ac:dyDescent="0.2">
      <c r="A146" s="126">
        <v>143</v>
      </c>
      <c r="B146" s="147"/>
      <c r="C146" s="129"/>
      <c r="D146" s="129"/>
      <c r="E146" s="130"/>
      <c r="F146" s="130">
        <f t="shared" si="2"/>
        <v>0</v>
      </c>
      <c r="G146" s="126"/>
      <c r="H146" s="129"/>
    </row>
    <row r="147" spans="1:8" ht="14.25" customHeight="1" x14ac:dyDescent="0.2">
      <c r="A147" s="126">
        <v>144</v>
      </c>
      <c r="B147" s="147"/>
      <c r="C147" s="129"/>
      <c r="D147" s="199"/>
      <c r="E147" s="198"/>
      <c r="F147" s="130">
        <f t="shared" si="2"/>
        <v>0</v>
      </c>
      <c r="G147" s="126"/>
      <c r="H147" s="129"/>
    </row>
    <row r="148" spans="1:8" ht="14.25" customHeight="1" x14ac:dyDescent="0.2">
      <c r="A148" s="126">
        <v>145</v>
      </c>
      <c r="B148" s="147"/>
      <c r="C148" s="129"/>
      <c r="D148" s="129"/>
      <c r="E148" s="130"/>
      <c r="F148" s="130">
        <f t="shared" si="2"/>
        <v>0</v>
      </c>
      <c r="G148" s="126"/>
      <c r="H148" s="129"/>
    </row>
    <row r="149" spans="1:8" ht="14.25" customHeight="1" x14ac:dyDescent="0.2">
      <c r="A149" s="126">
        <v>146</v>
      </c>
      <c r="B149" s="147"/>
      <c r="C149" s="129"/>
      <c r="D149" s="129"/>
      <c r="E149" s="130"/>
      <c r="F149" s="130">
        <f t="shared" si="2"/>
        <v>0</v>
      </c>
      <c r="G149" s="126"/>
      <c r="H149" s="129"/>
    </row>
    <row r="150" spans="1:8" ht="14.25" customHeight="1" x14ac:dyDescent="0.2">
      <c r="A150" s="126">
        <v>147</v>
      </c>
      <c r="B150" s="147"/>
      <c r="C150" s="129"/>
      <c r="D150" s="129"/>
      <c r="E150" s="130"/>
      <c r="F150" s="130">
        <f t="shared" si="2"/>
        <v>0</v>
      </c>
      <c r="G150" s="126"/>
      <c r="H150" s="129"/>
    </row>
    <row r="151" spans="1:8" ht="14.25" customHeight="1" x14ac:dyDescent="0.2">
      <c r="A151" s="126">
        <v>148</v>
      </c>
      <c r="B151" s="147"/>
      <c r="C151" s="129"/>
      <c r="D151" s="129"/>
      <c r="E151" s="130"/>
      <c r="F151" s="130">
        <f t="shared" si="2"/>
        <v>0</v>
      </c>
      <c r="G151" s="126"/>
      <c r="H151" s="129"/>
    </row>
    <row r="152" spans="1:8" ht="14.25" customHeight="1" x14ac:dyDescent="0.2">
      <c r="A152" s="126">
        <v>149</v>
      </c>
      <c r="B152" s="147"/>
      <c r="C152" s="129"/>
      <c r="D152" s="129"/>
      <c r="E152" s="130"/>
      <c r="F152" s="130">
        <f t="shared" si="2"/>
        <v>0</v>
      </c>
      <c r="G152" s="126"/>
      <c r="H152" s="129"/>
    </row>
    <row r="153" spans="1:8" ht="14.25" customHeight="1" x14ac:dyDescent="0.2">
      <c r="A153" s="126">
        <v>150</v>
      </c>
      <c r="B153" s="147"/>
      <c r="C153" s="129"/>
      <c r="D153" s="129"/>
      <c r="E153" s="130"/>
      <c r="F153" s="130">
        <f t="shared" si="2"/>
        <v>0</v>
      </c>
      <c r="G153" s="126"/>
      <c r="H153" s="129"/>
    </row>
    <row r="154" spans="1:8" ht="14.25" customHeight="1" x14ac:dyDescent="0.2">
      <c r="A154" s="126">
        <v>151</v>
      </c>
      <c r="B154" s="147"/>
      <c r="C154" s="129"/>
      <c r="D154" s="129"/>
      <c r="E154" s="130"/>
      <c r="F154" s="130">
        <f t="shared" si="2"/>
        <v>0</v>
      </c>
      <c r="G154" s="126"/>
      <c r="H154" s="129"/>
    </row>
    <row r="155" spans="1:8" ht="14.25" customHeight="1" x14ac:dyDescent="0.2">
      <c r="A155" s="126">
        <v>152</v>
      </c>
      <c r="B155" s="147"/>
      <c r="C155" s="129"/>
      <c r="D155" s="129"/>
      <c r="E155" s="130"/>
      <c r="F155" s="130">
        <f t="shared" si="2"/>
        <v>0</v>
      </c>
      <c r="G155" s="126"/>
      <c r="H155" s="129"/>
    </row>
    <row r="156" spans="1:8" ht="14.25" customHeight="1" x14ac:dyDescent="0.2">
      <c r="A156" s="126">
        <v>153</v>
      </c>
      <c r="B156" s="147"/>
      <c r="C156" s="129"/>
      <c r="D156" s="196"/>
      <c r="E156" s="130"/>
      <c r="F156" s="130">
        <f t="shared" si="2"/>
        <v>0</v>
      </c>
      <c r="G156" s="126"/>
      <c r="H156" s="129"/>
    </row>
    <row r="157" spans="1:8" ht="14.25" customHeight="1" x14ac:dyDescent="0.2">
      <c r="A157" s="126">
        <v>154</v>
      </c>
      <c r="B157" s="147"/>
      <c r="C157" s="129"/>
      <c r="D157" s="196"/>
      <c r="E157" s="130"/>
      <c r="F157" s="130">
        <f t="shared" si="2"/>
        <v>0</v>
      </c>
      <c r="G157" s="126"/>
      <c r="H157" s="129"/>
    </row>
    <row r="158" spans="1:8" ht="14.25" customHeight="1" x14ac:dyDescent="0.2">
      <c r="A158" s="126">
        <v>155</v>
      </c>
      <c r="B158" s="147"/>
      <c r="C158" s="129"/>
      <c r="D158" s="129"/>
      <c r="E158" s="130"/>
      <c r="F158" s="130">
        <f t="shared" si="2"/>
        <v>0</v>
      </c>
      <c r="G158" s="126"/>
      <c r="H158" s="129"/>
    </row>
    <row r="159" spans="1:8" ht="14.25" customHeight="1" x14ac:dyDescent="0.2">
      <c r="A159" s="126">
        <v>156</v>
      </c>
      <c r="B159" s="147"/>
      <c r="C159" s="129"/>
      <c r="D159" s="129"/>
      <c r="E159" s="130"/>
      <c r="F159" s="130">
        <f t="shared" si="2"/>
        <v>0</v>
      </c>
      <c r="G159" s="126"/>
      <c r="H159" s="129"/>
    </row>
    <row r="160" spans="1:8" ht="14.25" customHeight="1" x14ac:dyDescent="0.2">
      <c r="A160" s="126">
        <v>157</v>
      </c>
      <c r="B160" s="147"/>
      <c r="C160" s="129"/>
      <c r="D160" s="129"/>
      <c r="E160" s="130"/>
      <c r="F160" s="130">
        <f t="shared" si="2"/>
        <v>0</v>
      </c>
      <c r="G160" s="126"/>
      <c r="H160" s="129"/>
    </row>
    <row r="161" spans="1:8" ht="14.25" customHeight="1" x14ac:dyDescent="0.2">
      <c r="A161" s="126">
        <v>158</v>
      </c>
      <c r="B161" s="147"/>
      <c r="C161" s="129"/>
      <c r="D161" s="129"/>
      <c r="E161" s="130"/>
      <c r="F161" s="130">
        <f t="shared" si="2"/>
        <v>0</v>
      </c>
      <c r="G161" s="126"/>
      <c r="H161" s="129"/>
    </row>
    <row r="162" spans="1:8" ht="14.25" customHeight="1" x14ac:dyDescent="0.2">
      <c r="A162" s="126">
        <v>159</v>
      </c>
      <c r="B162" s="147"/>
      <c r="C162" s="129"/>
      <c r="D162" s="129"/>
      <c r="E162" s="130"/>
      <c r="F162" s="130">
        <f t="shared" si="2"/>
        <v>0</v>
      </c>
      <c r="G162" s="126"/>
      <c r="H162" s="129"/>
    </row>
    <row r="163" spans="1:8" ht="14.25" customHeight="1" x14ac:dyDescent="0.2">
      <c r="A163" s="126">
        <v>160</v>
      </c>
      <c r="B163" s="147"/>
      <c r="C163" s="129"/>
      <c r="D163" s="129"/>
      <c r="E163" s="130"/>
      <c r="F163" s="130">
        <f t="shared" si="2"/>
        <v>0</v>
      </c>
      <c r="G163" s="126"/>
      <c r="H163" s="129"/>
    </row>
    <row r="164" spans="1:8" ht="14.25" customHeight="1" x14ac:dyDescent="0.2">
      <c r="A164" s="126">
        <v>161</v>
      </c>
      <c r="B164" s="147"/>
      <c r="C164" s="129"/>
      <c r="D164" s="199"/>
      <c r="E164" s="198"/>
      <c r="F164" s="130">
        <f t="shared" si="2"/>
        <v>0</v>
      </c>
      <c r="G164" s="126"/>
      <c r="H164" s="129"/>
    </row>
    <row r="165" spans="1:8" ht="14.25" customHeight="1" x14ac:dyDescent="0.2">
      <c r="A165" s="126">
        <v>162</v>
      </c>
      <c r="B165" s="147"/>
      <c r="C165" s="129"/>
      <c r="D165" s="129"/>
      <c r="E165" s="130"/>
      <c r="F165" s="130">
        <f t="shared" si="2"/>
        <v>0</v>
      </c>
      <c r="G165" s="126"/>
      <c r="H165" s="129"/>
    </row>
    <row r="166" spans="1:8" ht="14.25" customHeight="1" x14ac:dyDescent="0.2">
      <c r="A166" s="126">
        <v>163</v>
      </c>
      <c r="B166" s="147"/>
      <c r="C166" s="129"/>
      <c r="D166" s="129"/>
      <c r="E166" s="130"/>
      <c r="F166" s="130">
        <f t="shared" si="2"/>
        <v>0</v>
      </c>
      <c r="G166" s="126"/>
      <c r="H166" s="129"/>
    </row>
    <row r="167" spans="1:8" ht="14.25" customHeight="1" x14ac:dyDescent="0.2">
      <c r="A167" s="126">
        <v>164</v>
      </c>
      <c r="B167" s="147"/>
      <c r="C167" s="129"/>
      <c r="D167" s="129"/>
      <c r="E167" s="130"/>
      <c r="F167" s="130">
        <f t="shared" si="2"/>
        <v>0</v>
      </c>
      <c r="G167" s="126"/>
      <c r="H167" s="129"/>
    </row>
    <row r="168" spans="1:8" ht="14.25" customHeight="1" x14ac:dyDescent="0.2">
      <c r="A168" s="126">
        <v>165</v>
      </c>
      <c r="B168" s="147"/>
      <c r="C168" s="129"/>
      <c r="D168" s="129"/>
      <c r="E168" s="130"/>
      <c r="F168" s="130">
        <f t="shared" ref="F168:F203" si="3">+F167+E168</f>
        <v>0</v>
      </c>
      <c r="G168" s="126"/>
      <c r="H168" s="129"/>
    </row>
    <row r="169" spans="1:8" ht="14.25" customHeight="1" x14ac:dyDescent="0.2">
      <c r="A169" s="126">
        <v>166</v>
      </c>
      <c r="B169" s="147"/>
      <c r="C169" s="129"/>
      <c r="D169" s="129"/>
      <c r="E169" s="130"/>
      <c r="F169" s="130">
        <f t="shared" si="3"/>
        <v>0</v>
      </c>
      <c r="G169" s="126"/>
      <c r="H169" s="129"/>
    </row>
    <row r="170" spans="1:8" ht="14.25" customHeight="1" x14ac:dyDescent="0.2">
      <c r="A170" s="126">
        <v>167</v>
      </c>
      <c r="B170" s="147"/>
      <c r="C170" s="129"/>
      <c r="D170" s="129"/>
      <c r="E170" s="130"/>
      <c r="F170" s="130">
        <f t="shared" si="3"/>
        <v>0</v>
      </c>
      <c r="G170" s="126"/>
      <c r="H170" s="129"/>
    </row>
    <row r="171" spans="1:8" ht="14.25" customHeight="1" x14ac:dyDescent="0.2">
      <c r="A171" s="126">
        <v>168</v>
      </c>
      <c r="B171" s="147"/>
      <c r="C171" s="129"/>
      <c r="D171" s="129"/>
      <c r="E171" s="130"/>
      <c r="F171" s="130">
        <f t="shared" si="3"/>
        <v>0</v>
      </c>
      <c r="G171" s="126"/>
      <c r="H171" s="129"/>
    </row>
    <row r="172" spans="1:8" ht="14.25" customHeight="1" x14ac:dyDescent="0.2">
      <c r="A172" s="126">
        <v>169</v>
      </c>
      <c r="B172" s="147"/>
      <c r="C172" s="129"/>
      <c r="D172" s="196"/>
      <c r="E172" s="130"/>
      <c r="F172" s="130">
        <f t="shared" si="3"/>
        <v>0</v>
      </c>
      <c r="G172" s="126"/>
      <c r="H172" s="129"/>
    </row>
    <row r="173" spans="1:8" ht="14.25" customHeight="1" x14ac:dyDescent="0.2">
      <c r="A173" s="126">
        <v>170</v>
      </c>
      <c r="B173" s="147"/>
      <c r="C173" s="129"/>
      <c r="D173" s="196"/>
      <c r="E173" s="130"/>
      <c r="F173" s="130">
        <f t="shared" si="3"/>
        <v>0</v>
      </c>
      <c r="G173" s="126"/>
      <c r="H173" s="129"/>
    </row>
    <row r="174" spans="1:8" ht="14.25" customHeight="1" x14ac:dyDescent="0.2">
      <c r="A174" s="126">
        <v>171</v>
      </c>
      <c r="B174" s="147"/>
      <c r="C174" s="129"/>
      <c r="D174" s="129"/>
      <c r="E174" s="130"/>
      <c r="F174" s="130">
        <f t="shared" si="3"/>
        <v>0</v>
      </c>
      <c r="G174" s="126"/>
      <c r="H174" s="129"/>
    </row>
    <row r="175" spans="1:8" ht="14.25" customHeight="1" x14ac:dyDescent="0.2">
      <c r="A175" s="126">
        <v>172</v>
      </c>
      <c r="B175" s="147"/>
      <c r="C175" s="129"/>
      <c r="D175" s="129"/>
      <c r="E175" s="130"/>
      <c r="F175" s="130">
        <f t="shared" si="3"/>
        <v>0</v>
      </c>
      <c r="G175" s="126"/>
      <c r="H175" s="129"/>
    </row>
    <row r="176" spans="1:8" ht="14.25" customHeight="1" x14ac:dyDescent="0.2">
      <c r="A176" s="126">
        <v>173</v>
      </c>
      <c r="B176" s="147"/>
      <c r="C176" s="129"/>
      <c r="D176" s="199"/>
      <c r="E176" s="198"/>
      <c r="F176" s="130">
        <f t="shared" si="3"/>
        <v>0</v>
      </c>
      <c r="G176" s="126"/>
      <c r="H176" s="129"/>
    </row>
    <row r="177" spans="1:8" ht="14.25" customHeight="1" x14ac:dyDescent="0.2">
      <c r="A177" s="126">
        <v>174</v>
      </c>
      <c r="B177" s="147"/>
      <c r="C177" s="129"/>
      <c r="D177" s="129"/>
      <c r="E177" s="130"/>
      <c r="F177" s="130">
        <f t="shared" si="3"/>
        <v>0</v>
      </c>
      <c r="G177" s="126"/>
      <c r="H177" s="129"/>
    </row>
    <row r="178" spans="1:8" ht="14.25" customHeight="1" x14ac:dyDescent="0.2">
      <c r="A178" s="126">
        <v>175</v>
      </c>
      <c r="B178" s="147"/>
      <c r="C178" s="129"/>
      <c r="D178" s="129"/>
      <c r="E178" s="130"/>
      <c r="F178" s="130">
        <f t="shared" si="3"/>
        <v>0</v>
      </c>
      <c r="G178" s="126"/>
      <c r="H178" s="129"/>
    </row>
    <row r="179" spans="1:8" ht="14.25" customHeight="1" x14ac:dyDescent="0.2">
      <c r="A179" s="126">
        <v>176</v>
      </c>
      <c r="B179" s="147"/>
      <c r="C179" s="129"/>
      <c r="D179" s="129"/>
      <c r="E179" s="130"/>
      <c r="F179" s="130">
        <f t="shared" si="3"/>
        <v>0</v>
      </c>
      <c r="G179" s="126"/>
      <c r="H179" s="129"/>
    </row>
    <row r="180" spans="1:8" ht="14.25" customHeight="1" x14ac:dyDescent="0.2">
      <c r="A180" s="126">
        <v>177</v>
      </c>
      <c r="B180" s="147"/>
      <c r="C180" s="129"/>
      <c r="D180" s="132"/>
      <c r="E180" s="130"/>
      <c r="F180" s="130">
        <f t="shared" si="3"/>
        <v>0</v>
      </c>
      <c r="G180" s="126"/>
      <c r="H180" s="129"/>
    </row>
    <row r="181" spans="1:8" ht="14.25" customHeight="1" x14ac:dyDescent="0.2">
      <c r="A181" s="126">
        <v>178</v>
      </c>
      <c r="B181" s="147"/>
      <c r="C181" s="129"/>
      <c r="D181" s="132"/>
      <c r="E181" s="130"/>
      <c r="F181" s="130">
        <f t="shared" si="3"/>
        <v>0</v>
      </c>
      <c r="G181" s="126"/>
      <c r="H181" s="129"/>
    </row>
    <row r="182" spans="1:8" ht="14.25" customHeight="1" x14ac:dyDescent="0.2">
      <c r="A182" s="126">
        <v>179</v>
      </c>
      <c r="B182" s="147"/>
      <c r="C182" s="129"/>
      <c r="D182" s="132"/>
      <c r="E182" s="130"/>
      <c r="F182" s="130">
        <f t="shared" si="3"/>
        <v>0</v>
      </c>
      <c r="G182" s="126"/>
      <c r="H182" s="129"/>
    </row>
    <row r="183" spans="1:8" ht="14.25" customHeight="1" x14ac:dyDescent="0.2">
      <c r="A183" s="126">
        <v>180</v>
      </c>
      <c r="B183" s="147"/>
      <c r="C183" s="129"/>
      <c r="D183" s="132"/>
      <c r="E183" s="130"/>
      <c r="F183" s="130">
        <f t="shared" si="3"/>
        <v>0</v>
      </c>
      <c r="G183" s="126"/>
      <c r="H183" s="129"/>
    </row>
    <row r="184" spans="1:8" ht="14.25" customHeight="1" x14ac:dyDescent="0.2">
      <c r="A184" s="126">
        <v>181</v>
      </c>
      <c r="B184" s="147"/>
      <c r="C184" s="129"/>
      <c r="D184" s="132"/>
      <c r="E184" s="130"/>
      <c r="F184" s="130">
        <f t="shared" si="3"/>
        <v>0</v>
      </c>
      <c r="G184" s="126"/>
      <c r="H184" s="129"/>
    </row>
    <row r="185" spans="1:8" ht="14.25" customHeight="1" x14ac:dyDescent="0.2">
      <c r="A185" s="126">
        <v>182</v>
      </c>
      <c r="B185" s="147"/>
      <c r="C185" s="129"/>
      <c r="D185" s="132"/>
      <c r="E185" s="130"/>
      <c r="F185" s="130">
        <f t="shared" si="3"/>
        <v>0</v>
      </c>
      <c r="G185" s="126"/>
      <c r="H185" s="129"/>
    </row>
    <row r="186" spans="1:8" ht="14.25" customHeight="1" x14ac:dyDescent="0.2">
      <c r="A186" s="126">
        <v>183</v>
      </c>
      <c r="B186" s="147"/>
      <c r="C186" s="129"/>
      <c r="D186" s="132"/>
      <c r="E186" s="130"/>
      <c r="F186" s="130">
        <f t="shared" si="3"/>
        <v>0</v>
      </c>
      <c r="G186" s="126"/>
      <c r="H186" s="129"/>
    </row>
    <row r="187" spans="1:8" ht="14.25" customHeight="1" x14ac:dyDescent="0.2">
      <c r="A187" s="126">
        <v>184</v>
      </c>
      <c r="B187" s="147"/>
      <c r="C187" s="129"/>
      <c r="D187" s="132"/>
      <c r="E187" s="130"/>
      <c r="F187" s="130">
        <f t="shared" si="3"/>
        <v>0</v>
      </c>
      <c r="G187" s="126"/>
      <c r="H187" s="129"/>
    </row>
    <row r="188" spans="1:8" ht="14.25" customHeight="1" x14ac:dyDescent="0.2">
      <c r="A188" s="126">
        <v>185</v>
      </c>
      <c r="B188" s="147"/>
      <c r="C188" s="129"/>
      <c r="D188" s="132"/>
      <c r="E188" s="130"/>
      <c r="F188" s="130">
        <f t="shared" si="3"/>
        <v>0</v>
      </c>
      <c r="G188" s="126"/>
      <c r="H188" s="129"/>
    </row>
    <row r="189" spans="1:8" ht="14.25" customHeight="1" x14ac:dyDescent="0.2">
      <c r="A189" s="126">
        <v>186</v>
      </c>
      <c r="B189" s="147"/>
      <c r="C189" s="129"/>
      <c r="D189" s="132"/>
      <c r="E189" s="130"/>
      <c r="F189" s="130">
        <f t="shared" si="3"/>
        <v>0</v>
      </c>
      <c r="G189" s="126"/>
      <c r="H189" s="129"/>
    </row>
    <row r="190" spans="1:8" ht="14.25" customHeight="1" x14ac:dyDescent="0.2">
      <c r="A190" s="126">
        <v>187</v>
      </c>
      <c r="B190" s="147"/>
      <c r="C190" s="129"/>
      <c r="D190" s="132"/>
      <c r="E190" s="130"/>
      <c r="F190" s="130">
        <f t="shared" si="3"/>
        <v>0</v>
      </c>
      <c r="G190" s="126"/>
      <c r="H190" s="129"/>
    </row>
    <row r="191" spans="1:8" ht="14.25" customHeight="1" x14ac:dyDescent="0.2">
      <c r="A191" s="126">
        <v>188</v>
      </c>
      <c r="B191" s="147"/>
      <c r="C191" s="129"/>
      <c r="D191" s="132"/>
      <c r="E191" s="130"/>
      <c r="F191" s="130">
        <f t="shared" si="3"/>
        <v>0</v>
      </c>
      <c r="G191" s="126"/>
      <c r="H191" s="129"/>
    </row>
    <row r="192" spans="1:8" ht="14.25" customHeight="1" x14ac:dyDescent="0.2">
      <c r="A192" s="126">
        <v>189</v>
      </c>
      <c r="B192" s="147"/>
      <c r="C192" s="129"/>
      <c r="D192" s="132"/>
      <c r="E192" s="130"/>
      <c r="F192" s="130">
        <f t="shared" si="3"/>
        <v>0</v>
      </c>
      <c r="G192" s="126"/>
      <c r="H192" s="129"/>
    </row>
    <row r="193" spans="1:8" ht="14.25" customHeight="1" x14ac:dyDescent="0.2">
      <c r="A193" s="126">
        <v>190</v>
      </c>
      <c r="B193" s="147"/>
      <c r="C193" s="129"/>
      <c r="D193" s="132"/>
      <c r="E193" s="130"/>
      <c r="F193" s="130">
        <f t="shared" si="3"/>
        <v>0</v>
      </c>
      <c r="G193" s="126"/>
      <c r="H193" s="129"/>
    </row>
    <row r="194" spans="1:8" ht="14.25" customHeight="1" x14ac:dyDescent="0.2">
      <c r="A194" s="126">
        <v>191</v>
      </c>
      <c r="B194" s="147"/>
      <c r="C194" s="129"/>
      <c r="D194" s="132"/>
      <c r="E194" s="130"/>
      <c r="F194" s="130">
        <f t="shared" si="3"/>
        <v>0</v>
      </c>
      <c r="G194" s="126"/>
      <c r="H194" s="129"/>
    </row>
    <row r="195" spans="1:8" ht="14.25" customHeight="1" x14ac:dyDescent="0.2">
      <c r="A195" s="126">
        <v>192</v>
      </c>
      <c r="B195" s="147"/>
      <c r="C195" s="129"/>
      <c r="D195" s="132"/>
      <c r="E195" s="130"/>
      <c r="F195" s="130">
        <f t="shared" si="3"/>
        <v>0</v>
      </c>
      <c r="G195" s="126"/>
      <c r="H195" s="129"/>
    </row>
    <row r="196" spans="1:8" ht="14.25" customHeight="1" x14ac:dyDescent="0.2">
      <c r="A196" s="126">
        <v>193</v>
      </c>
      <c r="B196" s="147"/>
      <c r="C196" s="129"/>
      <c r="D196" s="132"/>
      <c r="E196" s="130"/>
      <c r="F196" s="130">
        <f t="shared" si="3"/>
        <v>0</v>
      </c>
      <c r="G196" s="126"/>
      <c r="H196" s="129"/>
    </row>
    <row r="197" spans="1:8" ht="14.25" customHeight="1" x14ac:dyDescent="0.2">
      <c r="A197" s="126">
        <v>194</v>
      </c>
      <c r="B197" s="147"/>
      <c r="C197" s="129"/>
      <c r="D197" s="132"/>
      <c r="E197" s="130"/>
      <c r="F197" s="130">
        <f t="shared" si="3"/>
        <v>0</v>
      </c>
      <c r="G197" s="126"/>
      <c r="H197" s="129"/>
    </row>
    <row r="198" spans="1:8" ht="14.25" customHeight="1" x14ac:dyDescent="0.2">
      <c r="A198" s="126">
        <v>195</v>
      </c>
      <c r="B198" s="147"/>
      <c r="C198" s="129"/>
      <c r="D198" s="132"/>
      <c r="E198" s="130"/>
      <c r="F198" s="130">
        <f t="shared" si="3"/>
        <v>0</v>
      </c>
      <c r="G198" s="126"/>
      <c r="H198" s="129"/>
    </row>
    <row r="199" spans="1:8" ht="14.25" customHeight="1" x14ac:dyDescent="0.2">
      <c r="A199" s="126">
        <v>196</v>
      </c>
      <c r="B199" s="147"/>
      <c r="C199" s="129"/>
      <c r="D199" s="132"/>
      <c r="E199" s="130"/>
      <c r="F199" s="130">
        <f t="shared" si="3"/>
        <v>0</v>
      </c>
      <c r="G199" s="126"/>
      <c r="H199" s="129"/>
    </row>
    <row r="200" spans="1:8" ht="14.25" customHeight="1" x14ac:dyDescent="0.2">
      <c r="A200" s="126">
        <v>197</v>
      </c>
      <c r="B200" s="147"/>
      <c r="C200" s="129"/>
      <c r="D200" s="132"/>
      <c r="E200" s="130"/>
      <c r="F200" s="130">
        <f t="shared" si="3"/>
        <v>0</v>
      </c>
      <c r="G200" s="126"/>
      <c r="H200" s="129"/>
    </row>
    <row r="201" spans="1:8" ht="14.25" customHeight="1" x14ac:dyDescent="0.2">
      <c r="A201" s="126">
        <v>198</v>
      </c>
      <c r="B201" s="147"/>
      <c r="C201" s="129"/>
      <c r="D201" s="132"/>
      <c r="E201" s="130"/>
      <c r="F201" s="130">
        <f t="shared" si="3"/>
        <v>0</v>
      </c>
      <c r="G201" s="126"/>
      <c r="H201" s="129"/>
    </row>
    <row r="202" spans="1:8" ht="14.25" customHeight="1" x14ac:dyDescent="0.2">
      <c r="A202" s="126">
        <v>199</v>
      </c>
      <c r="B202" s="147"/>
      <c r="C202" s="129"/>
      <c r="D202" s="132"/>
      <c r="E202" s="130"/>
      <c r="F202" s="130">
        <f t="shared" si="3"/>
        <v>0</v>
      </c>
      <c r="G202" s="126"/>
      <c r="H202" s="129"/>
    </row>
    <row r="203" spans="1:8" ht="14.25" customHeight="1" x14ac:dyDescent="0.2">
      <c r="A203" s="126">
        <v>200</v>
      </c>
      <c r="B203" s="147"/>
      <c r="C203" s="129"/>
      <c r="D203" s="132"/>
      <c r="E203" s="130"/>
      <c r="F203" s="130">
        <f t="shared" si="3"/>
        <v>0</v>
      </c>
      <c r="G203" s="126"/>
      <c r="H203" s="129"/>
    </row>
  </sheetData>
  <phoneticPr fontId="2"/>
  <conditionalFormatting sqref="F4:F203">
    <cfRule type="cellIs" dxfId="5" priority="3" operator="equal">
      <formula>0</formula>
    </cfRule>
  </conditionalFormatting>
  <conditionalFormatting sqref="K5:K16">
    <cfRule type="cellIs" dxfId="4" priority="2" operator="equal">
      <formula>0</formula>
    </cfRule>
  </conditionalFormatting>
  <conditionalFormatting sqref="K19:K21">
    <cfRule type="cellIs" dxfId="3" priority="1" operator="equal">
      <formula>0</formula>
    </cfRule>
  </conditionalFormatting>
  <dataValidations count="2">
    <dataValidation imeMode="off" allowBlank="1" showInputMessage="1" showErrorMessage="1" sqref="B4:B203 E4:G203" xr:uid="{00000000-0002-0000-0500-000000000000}"/>
    <dataValidation imeMode="hiragana" allowBlank="1" showInputMessage="1" showErrorMessage="1" sqref="H4:H203 D105:D203 D4:D103" xr:uid="{00000000-0002-0000-0500-000001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'C:\Users\a323\Desktop\[出納データベース.xlsx]Sheet2'!#REF!</xm:f>
          </x14:formula1>
          <xm:sqref>J7:J15</xm:sqref>
        </x14:dataValidation>
        <x14:dataValidation type="list" allowBlank="1" showInputMessage="1" showErrorMessage="1" xr:uid="{00000000-0002-0000-0500-000003000000}">
          <x14:formula1>
            <xm:f>リスト!$A$1:$A$13</xm:f>
          </x14:formula1>
          <xm:sqref>C4:C203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C000"/>
  </sheetPr>
  <dimension ref="C1:G23"/>
  <sheetViews>
    <sheetView showZeros="0" view="pageBreakPreview" zoomScaleNormal="100" zoomScaleSheetLayoutView="100" workbookViewId="0">
      <selection activeCell="G14" sqref="G14"/>
    </sheetView>
  </sheetViews>
  <sheetFormatPr defaultRowHeight="14" x14ac:dyDescent="0.2"/>
  <cols>
    <col min="1" max="3" width="9" style="41"/>
    <col min="4" max="4" width="15.83203125" style="41" customWidth="1"/>
    <col min="5" max="5" width="14.5" style="41" customWidth="1"/>
    <col min="6" max="6" width="34.83203125" style="41" customWidth="1"/>
    <col min="7" max="7" width="14.33203125" style="41" customWidth="1"/>
    <col min="8" max="259" width="9" style="41"/>
    <col min="260" max="260" width="15.83203125" style="41" customWidth="1"/>
    <col min="261" max="261" width="14.5" style="41" customWidth="1"/>
    <col min="262" max="262" width="33.33203125" style="41" customWidth="1"/>
    <col min="263" max="263" width="14.33203125" style="41" customWidth="1"/>
    <col min="264" max="515" width="9" style="41"/>
    <col min="516" max="516" width="15.83203125" style="41" customWidth="1"/>
    <col min="517" max="517" width="14.5" style="41" customWidth="1"/>
    <col min="518" max="518" width="33.33203125" style="41" customWidth="1"/>
    <col min="519" max="519" width="14.33203125" style="41" customWidth="1"/>
    <col min="520" max="771" width="9" style="41"/>
    <col min="772" max="772" width="15.83203125" style="41" customWidth="1"/>
    <col min="773" max="773" width="14.5" style="41" customWidth="1"/>
    <col min="774" max="774" width="33.33203125" style="41" customWidth="1"/>
    <col min="775" max="775" width="14.33203125" style="41" customWidth="1"/>
    <col min="776" max="1027" width="9" style="41"/>
    <col min="1028" max="1028" width="15.83203125" style="41" customWidth="1"/>
    <col min="1029" max="1029" width="14.5" style="41" customWidth="1"/>
    <col min="1030" max="1030" width="33.33203125" style="41" customWidth="1"/>
    <col min="1031" max="1031" width="14.33203125" style="41" customWidth="1"/>
    <col min="1032" max="1283" width="9" style="41"/>
    <col min="1284" max="1284" width="15.83203125" style="41" customWidth="1"/>
    <col min="1285" max="1285" width="14.5" style="41" customWidth="1"/>
    <col min="1286" max="1286" width="33.33203125" style="41" customWidth="1"/>
    <col min="1287" max="1287" width="14.33203125" style="41" customWidth="1"/>
    <col min="1288" max="1539" width="9" style="41"/>
    <col min="1540" max="1540" width="15.83203125" style="41" customWidth="1"/>
    <col min="1541" max="1541" width="14.5" style="41" customWidth="1"/>
    <col min="1542" max="1542" width="33.33203125" style="41" customWidth="1"/>
    <col min="1543" max="1543" width="14.33203125" style="41" customWidth="1"/>
    <col min="1544" max="1795" width="9" style="41"/>
    <col min="1796" max="1796" width="15.83203125" style="41" customWidth="1"/>
    <col min="1797" max="1797" width="14.5" style="41" customWidth="1"/>
    <col min="1798" max="1798" width="33.33203125" style="41" customWidth="1"/>
    <col min="1799" max="1799" width="14.33203125" style="41" customWidth="1"/>
    <col min="1800" max="2051" width="9" style="41"/>
    <col min="2052" max="2052" width="15.83203125" style="41" customWidth="1"/>
    <col min="2053" max="2053" width="14.5" style="41" customWidth="1"/>
    <col min="2054" max="2054" width="33.33203125" style="41" customWidth="1"/>
    <col min="2055" max="2055" width="14.33203125" style="41" customWidth="1"/>
    <col min="2056" max="2307" width="9" style="41"/>
    <col min="2308" max="2308" width="15.83203125" style="41" customWidth="1"/>
    <col min="2309" max="2309" width="14.5" style="41" customWidth="1"/>
    <col min="2310" max="2310" width="33.33203125" style="41" customWidth="1"/>
    <col min="2311" max="2311" width="14.33203125" style="41" customWidth="1"/>
    <col min="2312" max="2563" width="9" style="41"/>
    <col min="2564" max="2564" width="15.83203125" style="41" customWidth="1"/>
    <col min="2565" max="2565" width="14.5" style="41" customWidth="1"/>
    <col min="2566" max="2566" width="33.33203125" style="41" customWidth="1"/>
    <col min="2567" max="2567" width="14.33203125" style="41" customWidth="1"/>
    <col min="2568" max="2819" width="9" style="41"/>
    <col min="2820" max="2820" width="15.83203125" style="41" customWidth="1"/>
    <col min="2821" max="2821" width="14.5" style="41" customWidth="1"/>
    <col min="2822" max="2822" width="33.33203125" style="41" customWidth="1"/>
    <col min="2823" max="2823" width="14.33203125" style="41" customWidth="1"/>
    <col min="2824" max="3075" width="9" style="41"/>
    <col min="3076" max="3076" width="15.83203125" style="41" customWidth="1"/>
    <col min="3077" max="3077" width="14.5" style="41" customWidth="1"/>
    <col min="3078" max="3078" width="33.33203125" style="41" customWidth="1"/>
    <col min="3079" max="3079" width="14.33203125" style="41" customWidth="1"/>
    <col min="3080" max="3331" width="9" style="41"/>
    <col min="3332" max="3332" width="15.83203125" style="41" customWidth="1"/>
    <col min="3333" max="3333" width="14.5" style="41" customWidth="1"/>
    <col min="3334" max="3334" width="33.33203125" style="41" customWidth="1"/>
    <col min="3335" max="3335" width="14.33203125" style="41" customWidth="1"/>
    <col min="3336" max="3587" width="9" style="41"/>
    <col min="3588" max="3588" width="15.83203125" style="41" customWidth="1"/>
    <col min="3589" max="3589" width="14.5" style="41" customWidth="1"/>
    <col min="3590" max="3590" width="33.33203125" style="41" customWidth="1"/>
    <col min="3591" max="3591" width="14.33203125" style="41" customWidth="1"/>
    <col min="3592" max="3843" width="9" style="41"/>
    <col min="3844" max="3844" width="15.83203125" style="41" customWidth="1"/>
    <col min="3845" max="3845" width="14.5" style="41" customWidth="1"/>
    <col min="3846" max="3846" width="33.33203125" style="41" customWidth="1"/>
    <col min="3847" max="3847" width="14.33203125" style="41" customWidth="1"/>
    <col min="3848" max="4099" width="9" style="41"/>
    <col min="4100" max="4100" width="15.83203125" style="41" customWidth="1"/>
    <col min="4101" max="4101" width="14.5" style="41" customWidth="1"/>
    <col min="4102" max="4102" width="33.33203125" style="41" customWidth="1"/>
    <col min="4103" max="4103" width="14.33203125" style="41" customWidth="1"/>
    <col min="4104" max="4355" width="9" style="41"/>
    <col min="4356" max="4356" width="15.83203125" style="41" customWidth="1"/>
    <col min="4357" max="4357" width="14.5" style="41" customWidth="1"/>
    <col min="4358" max="4358" width="33.33203125" style="41" customWidth="1"/>
    <col min="4359" max="4359" width="14.33203125" style="41" customWidth="1"/>
    <col min="4360" max="4611" width="9" style="41"/>
    <col min="4612" max="4612" width="15.83203125" style="41" customWidth="1"/>
    <col min="4613" max="4613" width="14.5" style="41" customWidth="1"/>
    <col min="4614" max="4614" width="33.33203125" style="41" customWidth="1"/>
    <col min="4615" max="4615" width="14.33203125" style="41" customWidth="1"/>
    <col min="4616" max="4867" width="9" style="41"/>
    <col min="4868" max="4868" width="15.83203125" style="41" customWidth="1"/>
    <col min="4869" max="4869" width="14.5" style="41" customWidth="1"/>
    <col min="4870" max="4870" width="33.33203125" style="41" customWidth="1"/>
    <col min="4871" max="4871" width="14.33203125" style="41" customWidth="1"/>
    <col min="4872" max="5123" width="9" style="41"/>
    <col min="5124" max="5124" width="15.83203125" style="41" customWidth="1"/>
    <col min="5125" max="5125" width="14.5" style="41" customWidth="1"/>
    <col min="5126" max="5126" width="33.33203125" style="41" customWidth="1"/>
    <col min="5127" max="5127" width="14.33203125" style="41" customWidth="1"/>
    <col min="5128" max="5379" width="9" style="41"/>
    <col min="5380" max="5380" width="15.83203125" style="41" customWidth="1"/>
    <col min="5381" max="5381" width="14.5" style="41" customWidth="1"/>
    <col min="5382" max="5382" width="33.33203125" style="41" customWidth="1"/>
    <col min="5383" max="5383" width="14.33203125" style="41" customWidth="1"/>
    <col min="5384" max="5635" width="9" style="41"/>
    <col min="5636" max="5636" width="15.83203125" style="41" customWidth="1"/>
    <col min="5637" max="5637" width="14.5" style="41" customWidth="1"/>
    <col min="5638" max="5638" width="33.33203125" style="41" customWidth="1"/>
    <col min="5639" max="5639" width="14.33203125" style="41" customWidth="1"/>
    <col min="5640" max="5891" width="9" style="41"/>
    <col min="5892" max="5892" width="15.83203125" style="41" customWidth="1"/>
    <col min="5893" max="5893" width="14.5" style="41" customWidth="1"/>
    <col min="5894" max="5894" width="33.33203125" style="41" customWidth="1"/>
    <col min="5895" max="5895" width="14.33203125" style="41" customWidth="1"/>
    <col min="5896" max="6147" width="9" style="41"/>
    <col min="6148" max="6148" width="15.83203125" style="41" customWidth="1"/>
    <col min="6149" max="6149" width="14.5" style="41" customWidth="1"/>
    <col min="6150" max="6150" width="33.33203125" style="41" customWidth="1"/>
    <col min="6151" max="6151" width="14.33203125" style="41" customWidth="1"/>
    <col min="6152" max="6403" width="9" style="41"/>
    <col min="6404" max="6404" width="15.83203125" style="41" customWidth="1"/>
    <col min="6405" max="6405" width="14.5" style="41" customWidth="1"/>
    <col min="6406" max="6406" width="33.33203125" style="41" customWidth="1"/>
    <col min="6407" max="6407" width="14.33203125" style="41" customWidth="1"/>
    <col min="6408" max="6659" width="9" style="41"/>
    <col min="6660" max="6660" width="15.83203125" style="41" customWidth="1"/>
    <col min="6661" max="6661" width="14.5" style="41" customWidth="1"/>
    <col min="6662" max="6662" width="33.33203125" style="41" customWidth="1"/>
    <col min="6663" max="6663" width="14.33203125" style="41" customWidth="1"/>
    <col min="6664" max="6915" width="9" style="41"/>
    <col min="6916" max="6916" width="15.83203125" style="41" customWidth="1"/>
    <col min="6917" max="6917" width="14.5" style="41" customWidth="1"/>
    <col min="6918" max="6918" width="33.33203125" style="41" customWidth="1"/>
    <col min="6919" max="6919" width="14.33203125" style="41" customWidth="1"/>
    <col min="6920" max="7171" width="9" style="41"/>
    <col min="7172" max="7172" width="15.83203125" style="41" customWidth="1"/>
    <col min="7173" max="7173" width="14.5" style="41" customWidth="1"/>
    <col min="7174" max="7174" width="33.33203125" style="41" customWidth="1"/>
    <col min="7175" max="7175" width="14.33203125" style="41" customWidth="1"/>
    <col min="7176" max="7427" width="9" style="41"/>
    <col min="7428" max="7428" width="15.83203125" style="41" customWidth="1"/>
    <col min="7429" max="7429" width="14.5" style="41" customWidth="1"/>
    <col min="7430" max="7430" width="33.33203125" style="41" customWidth="1"/>
    <col min="7431" max="7431" width="14.33203125" style="41" customWidth="1"/>
    <col min="7432" max="7683" width="9" style="41"/>
    <col min="7684" max="7684" width="15.83203125" style="41" customWidth="1"/>
    <col min="7685" max="7685" width="14.5" style="41" customWidth="1"/>
    <col min="7686" max="7686" width="33.33203125" style="41" customWidth="1"/>
    <col min="7687" max="7687" width="14.33203125" style="41" customWidth="1"/>
    <col min="7688" max="7939" width="9" style="41"/>
    <col min="7940" max="7940" width="15.83203125" style="41" customWidth="1"/>
    <col min="7941" max="7941" width="14.5" style="41" customWidth="1"/>
    <col min="7942" max="7942" width="33.33203125" style="41" customWidth="1"/>
    <col min="7943" max="7943" width="14.33203125" style="41" customWidth="1"/>
    <col min="7944" max="8195" width="9" style="41"/>
    <col min="8196" max="8196" width="15.83203125" style="41" customWidth="1"/>
    <col min="8197" max="8197" width="14.5" style="41" customWidth="1"/>
    <col min="8198" max="8198" width="33.33203125" style="41" customWidth="1"/>
    <col min="8199" max="8199" width="14.33203125" style="41" customWidth="1"/>
    <col min="8200" max="8451" width="9" style="41"/>
    <col min="8452" max="8452" width="15.83203125" style="41" customWidth="1"/>
    <col min="8453" max="8453" width="14.5" style="41" customWidth="1"/>
    <col min="8454" max="8454" width="33.33203125" style="41" customWidth="1"/>
    <col min="8455" max="8455" width="14.33203125" style="41" customWidth="1"/>
    <col min="8456" max="8707" width="9" style="41"/>
    <col min="8708" max="8708" width="15.83203125" style="41" customWidth="1"/>
    <col min="8709" max="8709" width="14.5" style="41" customWidth="1"/>
    <col min="8710" max="8710" width="33.33203125" style="41" customWidth="1"/>
    <col min="8711" max="8711" width="14.33203125" style="41" customWidth="1"/>
    <col min="8712" max="8963" width="9" style="41"/>
    <col min="8964" max="8964" width="15.83203125" style="41" customWidth="1"/>
    <col min="8965" max="8965" width="14.5" style="41" customWidth="1"/>
    <col min="8966" max="8966" width="33.33203125" style="41" customWidth="1"/>
    <col min="8967" max="8967" width="14.33203125" style="41" customWidth="1"/>
    <col min="8968" max="9219" width="9" style="41"/>
    <col min="9220" max="9220" width="15.83203125" style="41" customWidth="1"/>
    <col min="9221" max="9221" width="14.5" style="41" customWidth="1"/>
    <col min="9222" max="9222" width="33.33203125" style="41" customWidth="1"/>
    <col min="9223" max="9223" width="14.33203125" style="41" customWidth="1"/>
    <col min="9224" max="9475" width="9" style="41"/>
    <col min="9476" max="9476" width="15.83203125" style="41" customWidth="1"/>
    <col min="9477" max="9477" width="14.5" style="41" customWidth="1"/>
    <col min="9478" max="9478" width="33.33203125" style="41" customWidth="1"/>
    <col min="9479" max="9479" width="14.33203125" style="41" customWidth="1"/>
    <col min="9480" max="9731" width="9" style="41"/>
    <col min="9732" max="9732" width="15.83203125" style="41" customWidth="1"/>
    <col min="9733" max="9733" width="14.5" style="41" customWidth="1"/>
    <col min="9734" max="9734" width="33.33203125" style="41" customWidth="1"/>
    <col min="9735" max="9735" width="14.33203125" style="41" customWidth="1"/>
    <col min="9736" max="9987" width="9" style="41"/>
    <col min="9988" max="9988" width="15.83203125" style="41" customWidth="1"/>
    <col min="9989" max="9989" width="14.5" style="41" customWidth="1"/>
    <col min="9990" max="9990" width="33.33203125" style="41" customWidth="1"/>
    <col min="9991" max="9991" width="14.33203125" style="41" customWidth="1"/>
    <col min="9992" max="10243" width="9" style="41"/>
    <col min="10244" max="10244" width="15.83203125" style="41" customWidth="1"/>
    <col min="10245" max="10245" width="14.5" style="41" customWidth="1"/>
    <col min="10246" max="10246" width="33.33203125" style="41" customWidth="1"/>
    <col min="10247" max="10247" width="14.33203125" style="41" customWidth="1"/>
    <col min="10248" max="10499" width="9" style="41"/>
    <col min="10500" max="10500" width="15.83203125" style="41" customWidth="1"/>
    <col min="10501" max="10501" width="14.5" style="41" customWidth="1"/>
    <col min="10502" max="10502" width="33.33203125" style="41" customWidth="1"/>
    <col min="10503" max="10503" width="14.33203125" style="41" customWidth="1"/>
    <col min="10504" max="10755" width="9" style="41"/>
    <col min="10756" max="10756" width="15.83203125" style="41" customWidth="1"/>
    <col min="10757" max="10757" width="14.5" style="41" customWidth="1"/>
    <col min="10758" max="10758" width="33.33203125" style="41" customWidth="1"/>
    <col min="10759" max="10759" width="14.33203125" style="41" customWidth="1"/>
    <col min="10760" max="11011" width="9" style="41"/>
    <col min="11012" max="11012" width="15.83203125" style="41" customWidth="1"/>
    <col min="11013" max="11013" width="14.5" style="41" customWidth="1"/>
    <col min="11014" max="11014" width="33.33203125" style="41" customWidth="1"/>
    <col min="11015" max="11015" width="14.33203125" style="41" customWidth="1"/>
    <col min="11016" max="11267" width="9" style="41"/>
    <col min="11268" max="11268" width="15.83203125" style="41" customWidth="1"/>
    <col min="11269" max="11269" width="14.5" style="41" customWidth="1"/>
    <col min="11270" max="11270" width="33.33203125" style="41" customWidth="1"/>
    <col min="11271" max="11271" width="14.33203125" style="41" customWidth="1"/>
    <col min="11272" max="11523" width="9" style="41"/>
    <col min="11524" max="11524" width="15.83203125" style="41" customWidth="1"/>
    <col min="11525" max="11525" width="14.5" style="41" customWidth="1"/>
    <col min="11526" max="11526" width="33.33203125" style="41" customWidth="1"/>
    <col min="11527" max="11527" width="14.33203125" style="41" customWidth="1"/>
    <col min="11528" max="11779" width="9" style="41"/>
    <col min="11780" max="11780" width="15.83203125" style="41" customWidth="1"/>
    <col min="11781" max="11781" width="14.5" style="41" customWidth="1"/>
    <col min="11782" max="11782" width="33.33203125" style="41" customWidth="1"/>
    <col min="11783" max="11783" width="14.33203125" style="41" customWidth="1"/>
    <col min="11784" max="12035" width="9" style="41"/>
    <col min="12036" max="12036" width="15.83203125" style="41" customWidth="1"/>
    <col min="12037" max="12037" width="14.5" style="41" customWidth="1"/>
    <col min="12038" max="12038" width="33.33203125" style="41" customWidth="1"/>
    <col min="12039" max="12039" width="14.33203125" style="41" customWidth="1"/>
    <col min="12040" max="12291" width="9" style="41"/>
    <col min="12292" max="12292" width="15.83203125" style="41" customWidth="1"/>
    <col min="12293" max="12293" width="14.5" style="41" customWidth="1"/>
    <col min="12294" max="12294" width="33.33203125" style="41" customWidth="1"/>
    <col min="12295" max="12295" width="14.33203125" style="41" customWidth="1"/>
    <col min="12296" max="12547" width="9" style="41"/>
    <col min="12548" max="12548" width="15.83203125" style="41" customWidth="1"/>
    <col min="12549" max="12549" width="14.5" style="41" customWidth="1"/>
    <col min="12550" max="12550" width="33.33203125" style="41" customWidth="1"/>
    <col min="12551" max="12551" width="14.33203125" style="41" customWidth="1"/>
    <col min="12552" max="12803" width="9" style="41"/>
    <col min="12804" max="12804" width="15.83203125" style="41" customWidth="1"/>
    <col min="12805" max="12805" width="14.5" style="41" customWidth="1"/>
    <col min="12806" max="12806" width="33.33203125" style="41" customWidth="1"/>
    <col min="12807" max="12807" width="14.33203125" style="41" customWidth="1"/>
    <col min="12808" max="13059" width="9" style="41"/>
    <col min="13060" max="13060" width="15.83203125" style="41" customWidth="1"/>
    <col min="13061" max="13061" width="14.5" style="41" customWidth="1"/>
    <col min="13062" max="13062" width="33.33203125" style="41" customWidth="1"/>
    <col min="13063" max="13063" width="14.33203125" style="41" customWidth="1"/>
    <col min="13064" max="13315" width="9" style="41"/>
    <col min="13316" max="13316" width="15.83203125" style="41" customWidth="1"/>
    <col min="13317" max="13317" width="14.5" style="41" customWidth="1"/>
    <col min="13318" max="13318" width="33.33203125" style="41" customWidth="1"/>
    <col min="13319" max="13319" width="14.33203125" style="41" customWidth="1"/>
    <col min="13320" max="13571" width="9" style="41"/>
    <col min="13572" max="13572" width="15.83203125" style="41" customWidth="1"/>
    <col min="13573" max="13573" width="14.5" style="41" customWidth="1"/>
    <col min="13574" max="13574" width="33.33203125" style="41" customWidth="1"/>
    <col min="13575" max="13575" width="14.33203125" style="41" customWidth="1"/>
    <col min="13576" max="13827" width="9" style="41"/>
    <col min="13828" max="13828" width="15.83203125" style="41" customWidth="1"/>
    <col min="13829" max="13829" width="14.5" style="41" customWidth="1"/>
    <col min="13830" max="13830" width="33.33203125" style="41" customWidth="1"/>
    <col min="13831" max="13831" width="14.33203125" style="41" customWidth="1"/>
    <col min="13832" max="14083" width="9" style="41"/>
    <col min="14084" max="14084" width="15.83203125" style="41" customWidth="1"/>
    <col min="14085" max="14085" width="14.5" style="41" customWidth="1"/>
    <col min="14086" max="14086" width="33.33203125" style="41" customWidth="1"/>
    <col min="14087" max="14087" width="14.33203125" style="41" customWidth="1"/>
    <col min="14088" max="14339" width="9" style="41"/>
    <col min="14340" max="14340" width="15.83203125" style="41" customWidth="1"/>
    <col min="14341" max="14341" width="14.5" style="41" customWidth="1"/>
    <col min="14342" max="14342" width="33.33203125" style="41" customWidth="1"/>
    <col min="14343" max="14343" width="14.33203125" style="41" customWidth="1"/>
    <col min="14344" max="14595" width="9" style="41"/>
    <col min="14596" max="14596" width="15.83203125" style="41" customWidth="1"/>
    <col min="14597" max="14597" width="14.5" style="41" customWidth="1"/>
    <col min="14598" max="14598" width="33.33203125" style="41" customWidth="1"/>
    <col min="14599" max="14599" width="14.33203125" style="41" customWidth="1"/>
    <col min="14600" max="14851" width="9" style="41"/>
    <col min="14852" max="14852" width="15.83203125" style="41" customWidth="1"/>
    <col min="14853" max="14853" width="14.5" style="41" customWidth="1"/>
    <col min="14854" max="14854" width="33.33203125" style="41" customWidth="1"/>
    <col min="14855" max="14855" width="14.33203125" style="41" customWidth="1"/>
    <col min="14856" max="15107" width="9" style="41"/>
    <col min="15108" max="15108" width="15.83203125" style="41" customWidth="1"/>
    <col min="15109" max="15109" width="14.5" style="41" customWidth="1"/>
    <col min="15110" max="15110" width="33.33203125" style="41" customWidth="1"/>
    <col min="15111" max="15111" width="14.33203125" style="41" customWidth="1"/>
    <col min="15112" max="15363" width="9" style="41"/>
    <col min="15364" max="15364" width="15.83203125" style="41" customWidth="1"/>
    <col min="15365" max="15365" width="14.5" style="41" customWidth="1"/>
    <col min="15366" max="15366" width="33.33203125" style="41" customWidth="1"/>
    <col min="15367" max="15367" width="14.33203125" style="41" customWidth="1"/>
    <col min="15368" max="15619" width="9" style="41"/>
    <col min="15620" max="15620" width="15.83203125" style="41" customWidth="1"/>
    <col min="15621" max="15621" width="14.5" style="41" customWidth="1"/>
    <col min="15622" max="15622" width="33.33203125" style="41" customWidth="1"/>
    <col min="15623" max="15623" width="14.33203125" style="41" customWidth="1"/>
    <col min="15624" max="15875" width="9" style="41"/>
    <col min="15876" max="15876" width="15.83203125" style="41" customWidth="1"/>
    <col min="15877" max="15877" width="14.5" style="41" customWidth="1"/>
    <col min="15878" max="15878" width="33.33203125" style="41" customWidth="1"/>
    <col min="15879" max="15879" width="14.33203125" style="41" customWidth="1"/>
    <col min="15880" max="16131" width="9" style="41"/>
    <col min="16132" max="16132" width="15.83203125" style="41" customWidth="1"/>
    <col min="16133" max="16133" width="14.5" style="41" customWidth="1"/>
    <col min="16134" max="16134" width="33.33203125" style="41" customWidth="1"/>
    <col min="16135" max="16135" width="14.33203125" style="41" customWidth="1"/>
    <col min="16136" max="16384" width="9" style="41"/>
  </cols>
  <sheetData>
    <row r="1" spans="3:7" ht="21" customHeight="1" x14ac:dyDescent="0.2">
      <c r="C1" s="41" t="s">
        <v>77</v>
      </c>
      <c r="D1" s="11"/>
    </row>
    <row r="2" spans="3:7" ht="21" customHeight="1" x14ac:dyDescent="0.2">
      <c r="G2" s="148"/>
    </row>
    <row r="3" spans="3:7" ht="21" customHeight="1" x14ac:dyDescent="0.2">
      <c r="C3" s="359" t="s">
        <v>35</v>
      </c>
      <c r="D3" s="359"/>
      <c r="E3" s="359"/>
      <c r="F3" s="359"/>
      <c r="G3" s="359"/>
    </row>
    <row r="4" spans="3:7" ht="23.25" customHeight="1" x14ac:dyDescent="0.2">
      <c r="G4" s="42" t="s">
        <v>4</v>
      </c>
    </row>
    <row r="5" spans="3:7" ht="23.25" customHeight="1" x14ac:dyDescent="0.2">
      <c r="C5" s="312" t="s">
        <v>36</v>
      </c>
      <c r="D5" s="312"/>
      <c r="E5" s="144" t="s">
        <v>37</v>
      </c>
      <c r="F5" s="144" t="s">
        <v>38</v>
      </c>
      <c r="G5" s="144" t="s">
        <v>39</v>
      </c>
    </row>
    <row r="6" spans="3:7" ht="24" customHeight="1" x14ac:dyDescent="0.2">
      <c r="C6" s="360" t="s">
        <v>40</v>
      </c>
      <c r="D6" s="13" t="s">
        <v>45</v>
      </c>
      <c r="E6" s="12">
        <f>+データベース!K19</f>
        <v>0</v>
      </c>
      <c r="F6" s="115"/>
      <c r="G6" s="12">
        <f>+E6</f>
        <v>0</v>
      </c>
    </row>
    <row r="7" spans="3:7" ht="24" customHeight="1" x14ac:dyDescent="0.2">
      <c r="C7" s="360"/>
      <c r="D7" s="13" t="s">
        <v>128</v>
      </c>
      <c r="E7" s="12">
        <f>+データベース!K20</f>
        <v>0</v>
      </c>
      <c r="F7" s="116"/>
      <c r="G7" s="12">
        <f t="shared" ref="G7:G21" si="0">+E7</f>
        <v>0</v>
      </c>
    </row>
    <row r="8" spans="3:7" ht="24" customHeight="1" x14ac:dyDescent="0.2">
      <c r="C8" s="360"/>
      <c r="D8" s="144" t="s">
        <v>41</v>
      </c>
      <c r="E8" s="12">
        <f>+データベース!K21</f>
        <v>0</v>
      </c>
      <c r="F8" s="13"/>
      <c r="G8" s="12">
        <f t="shared" si="0"/>
        <v>0</v>
      </c>
    </row>
    <row r="9" spans="3:7" ht="24" customHeight="1" x14ac:dyDescent="0.2">
      <c r="C9" s="361" t="s">
        <v>24</v>
      </c>
      <c r="D9" s="13" t="str">
        <f>+データベース!J5</f>
        <v>食材費</v>
      </c>
      <c r="E9" s="12">
        <f>+データベース!K5</f>
        <v>0</v>
      </c>
      <c r="F9" s="88"/>
      <c r="G9" s="12">
        <f t="shared" si="0"/>
        <v>0</v>
      </c>
    </row>
    <row r="10" spans="3:7" ht="24" customHeight="1" x14ac:dyDescent="0.2">
      <c r="C10" s="361"/>
      <c r="D10" s="13" t="str">
        <f>+データベース!J6</f>
        <v>消耗品費</v>
      </c>
      <c r="E10" s="12">
        <f>+データベース!K6</f>
        <v>0</v>
      </c>
      <c r="F10" s="88"/>
      <c r="G10" s="12">
        <f t="shared" si="0"/>
        <v>0</v>
      </c>
    </row>
    <row r="11" spans="3:7" ht="24" customHeight="1" x14ac:dyDescent="0.2">
      <c r="C11" s="361"/>
      <c r="D11" s="13" t="str">
        <f>+データベース!J7</f>
        <v>謝礼金</v>
      </c>
      <c r="E11" s="12">
        <f>+データベース!K7</f>
        <v>0</v>
      </c>
      <c r="F11" s="88"/>
      <c r="G11" s="12">
        <f t="shared" si="0"/>
        <v>0</v>
      </c>
    </row>
    <row r="12" spans="3:7" ht="24" customHeight="1" x14ac:dyDescent="0.2">
      <c r="C12" s="361"/>
      <c r="D12" s="13" t="str">
        <f>+データベース!J8</f>
        <v>使用料・賃借料</v>
      </c>
      <c r="E12" s="12">
        <f>+データベース!K8</f>
        <v>0</v>
      </c>
      <c r="F12" s="88"/>
      <c r="G12" s="12">
        <f t="shared" si="0"/>
        <v>0</v>
      </c>
    </row>
    <row r="13" spans="3:7" ht="24" customHeight="1" x14ac:dyDescent="0.2">
      <c r="C13" s="361"/>
      <c r="D13" s="13" t="str">
        <f>+データベース!J9</f>
        <v>光熱水費</v>
      </c>
      <c r="E13" s="12">
        <f>+データベース!K9</f>
        <v>0</v>
      </c>
      <c r="F13" s="88"/>
      <c r="G13" s="12">
        <f t="shared" si="0"/>
        <v>0</v>
      </c>
    </row>
    <row r="14" spans="3:7" ht="24" customHeight="1" x14ac:dyDescent="0.2">
      <c r="C14" s="361"/>
      <c r="D14" s="13" t="str">
        <f>+データベース!J10</f>
        <v>保険料</v>
      </c>
      <c r="E14" s="12">
        <f>+データベース!K10</f>
        <v>0</v>
      </c>
      <c r="F14" s="89"/>
      <c r="G14" s="12">
        <f t="shared" si="0"/>
        <v>0</v>
      </c>
    </row>
    <row r="15" spans="3:7" ht="24" customHeight="1" x14ac:dyDescent="0.2">
      <c r="C15" s="361"/>
      <c r="D15" s="13" t="str">
        <f>+データベース!J11</f>
        <v>印刷費</v>
      </c>
      <c r="E15" s="12">
        <f>+データベース!K11</f>
        <v>0</v>
      </c>
      <c r="F15" s="89"/>
      <c r="G15" s="12">
        <f t="shared" si="0"/>
        <v>0</v>
      </c>
    </row>
    <row r="16" spans="3:7" ht="24" customHeight="1" x14ac:dyDescent="0.2">
      <c r="C16" s="361"/>
      <c r="D16" s="13" t="str">
        <f>+データベース!J12</f>
        <v>通信運搬費</v>
      </c>
      <c r="E16" s="12">
        <f>+データベース!K12</f>
        <v>0</v>
      </c>
      <c r="F16" s="89"/>
      <c r="G16" s="12">
        <f t="shared" si="0"/>
        <v>0</v>
      </c>
    </row>
    <row r="17" spans="3:7" ht="24" customHeight="1" x14ac:dyDescent="0.2">
      <c r="C17" s="361"/>
      <c r="D17" s="13" t="str">
        <f>+データベース!J13</f>
        <v>修繕費</v>
      </c>
      <c r="E17" s="12">
        <f>+データベース!K13</f>
        <v>0</v>
      </c>
      <c r="F17" s="89"/>
      <c r="G17" s="12">
        <f t="shared" si="0"/>
        <v>0</v>
      </c>
    </row>
    <row r="18" spans="3:7" ht="24" customHeight="1" x14ac:dyDescent="0.2">
      <c r="C18" s="361"/>
      <c r="D18" s="13" t="str">
        <f>+データベース!J14</f>
        <v>講習会受講料</v>
      </c>
      <c r="E18" s="12">
        <f>+データベース!K14</f>
        <v>0</v>
      </c>
      <c r="F18" s="149"/>
      <c r="G18" s="12">
        <f t="shared" si="0"/>
        <v>0</v>
      </c>
    </row>
    <row r="19" spans="3:7" ht="24" customHeight="1" x14ac:dyDescent="0.2">
      <c r="C19" s="361"/>
      <c r="D19" s="13" t="str">
        <f>+データベース!J15</f>
        <v>その他</v>
      </c>
      <c r="E19" s="12">
        <f>+データベース!K15</f>
        <v>0</v>
      </c>
      <c r="F19" s="89"/>
      <c r="G19" s="12">
        <f t="shared" si="0"/>
        <v>0</v>
      </c>
    </row>
    <row r="20" spans="3:7" ht="24" customHeight="1" x14ac:dyDescent="0.2">
      <c r="C20" s="361"/>
      <c r="D20" s="144" t="s">
        <v>41</v>
      </c>
      <c r="E20" s="12">
        <f>+データベース!K16</f>
        <v>0</v>
      </c>
      <c r="F20" s="13"/>
      <c r="G20" s="12">
        <f t="shared" si="0"/>
        <v>0</v>
      </c>
    </row>
    <row r="21" spans="3:7" ht="24" customHeight="1" x14ac:dyDescent="0.2">
      <c r="C21" s="282" t="s">
        <v>42</v>
      </c>
      <c r="D21" s="284"/>
      <c r="E21" s="12">
        <f>SUM(E20,E8)</f>
        <v>0</v>
      </c>
      <c r="F21" s="13"/>
      <c r="G21" s="12">
        <f t="shared" si="0"/>
        <v>0</v>
      </c>
    </row>
    <row r="22" spans="3:7" x14ac:dyDescent="0.2">
      <c r="D22" s="41" t="s">
        <v>43</v>
      </c>
    </row>
    <row r="23" spans="3:7" x14ac:dyDescent="0.2">
      <c r="D23" s="41" t="s">
        <v>44</v>
      </c>
    </row>
  </sheetData>
  <mergeCells count="5">
    <mergeCell ref="C3:G3"/>
    <mergeCell ref="C21:D21"/>
    <mergeCell ref="C5:D5"/>
    <mergeCell ref="C6:C8"/>
    <mergeCell ref="C9:C20"/>
  </mergeCells>
  <phoneticPr fontId="2"/>
  <conditionalFormatting sqref="E6:E21">
    <cfRule type="cellIs" dxfId="2" priority="3" operator="equal">
      <formula>0</formula>
    </cfRule>
  </conditionalFormatting>
  <conditionalFormatting sqref="G6:G21">
    <cfRule type="cellIs" dxfId="1" priority="2" operator="equal">
      <formula>0</formula>
    </cfRule>
  </conditionalFormatting>
  <conditionalFormatting sqref="F9:F19 F6:F7">
    <cfRule type="cellIs" dxfId="0" priority="1" operator="equal">
      <formula>""</formula>
    </cfRule>
  </conditionalFormatting>
  <dataValidations count="2">
    <dataValidation imeMode="hiragana" allowBlank="1" showInputMessage="1" showErrorMessage="1" sqref="F6:F20" xr:uid="{00000000-0002-0000-0600-000000000000}"/>
    <dataValidation imeMode="off" allowBlank="1" showInputMessage="1" showErrorMessage="1" sqref="G6:G21" xr:uid="{00000000-0002-0000-0600-000001000000}"/>
  </dataValidations>
  <pageMargins left="0.75" right="0.75" top="1" bottom="1" header="0.51200000000000001" footer="0.51200000000000001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</sheetPr>
  <dimension ref="B1:J47"/>
  <sheetViews>
    <sheetView view="pageBreakPreview" topLeftCell="B4" zoomScale="124" zoomScaleNormal="100" zoomScaleSheetLayoutView="124" workbookViewId="0">
      <selection activeCell="E42" sqref="E42:F42"/>
    </sheetView>
  </sheetViews>
  <sheetFormatPr defaultRowHeight="14" x14ac:dyDescent="0.2"/>
  <cols>
    <col min="1" max="1" width="9" style="5"/>
    <col min="2" max="2" width="7.75" style="5" customWidth="1"/>
    <col min="3" max="3" width="15.33203125" style="5" customWidth="1"/>
    <col min="4" max="6" width="13.58203125" style="5" customWidth="1"/>
    <col min="7" max="7" width="10.58203125" style="5" customWidth="1"/>
    <col min="8" max="8" width="3.25" style="5" customWidth="1"/>
    <col min="9" max="9" width="10.58203125" style="5" customWidth="1"/>
    <col min="10" max="10" width="1.33203125" style="5" customWidth="1"/>
    <col min="11" max="258" width="9" style="5"/>
    <col min="259" max="263" width="17" style="5" customWidth="1"/>
    <col min="264" max="514" width="9" style="5"/>
    <col min="515" max="519" width="17" style="5" customWidth="1"/>
    <col min="520" max="770" width="9" style="5"/>
    <col min="771" max="775" width="17" style="5" customWidth="1"/>
    <col min="776" max="1026" width="9" style="5"/>
    <col min="1027" max="1031" width="17" style="5" customWidth="1"/>
    <col min="1032" max="1282" width="9" style="5"/>
    <col min="1283" max="1287" width="17" style="5" customWidth="1"/>
    <col min="1288" max="1538" width="9" style="5"/>
    <col min="1539" max="1543" width="17" style="5" customWidth="1"/>
    <col min="1544" max="1794" width="9" style="5"/>
    <col min="1795" max="1799" width="17" style="5" customWidth="1"/>
    <col min="1800" max="2050" width="9" style="5"/>
    <col min="2051" max="2055" width="17" style="5" customWidth="1"/>
    <col min="2056" max="2306" width="9" style="5"/>
    <col min="2307" max="2311" width="17" style="5" customWidth="1"/>
    <col min="2312" max="2562" width="9" style="5"/>
    <col min="2563" max="2567" width="17" style="5" customWidth="1"/>
    <col min="2568" max="2818" width="9" style="5"/>
    <col min="2819" max="2823" width="17" style="5" customWidth="1"/>
    <col min="2824" max="3074" width="9" style="5"/>
    <col min="3075" max="3079" width="17" style="5" customWidth="1"/>
    <col min="3080" max="3330" width="9" style="5"/>
    <col min="3331" max="3335" width="17" style="5" customWidth="1"/>
    <col min="3336" max="3586" width="9" style="5"/>
    <col min="3587" max="3591" width="17" style="5" customWidth="1"/>
    <col min="3592" max="3842" width="9" style="5"/>
    <col min="3843" max="3847" width="17" style="5" customWidth="1"/>
    <col min="3848" max="4098" width="9" style="5"/>
    <col min="4099" max="4103" width="17" style="5" customWidth="1"/>
    <col min="4104" max="4354" width="9" style="5"/>
    <col min="4355" max="4359" width="17" style="5" customWidth="1"/>
    <col min="4360" max="4610" width="9" style="5"/>
    <col min="4611" max="4615" width="17" style="5" customWidth="1"/>
    <col min="4616" max="4866" width="9" style="5"/>
    <col min="4867" max="4871" width="17" style="5" customWidth="1"/>
    <col min="4872" max="5122" width="9" style="5"/>
    <col min="5123" max="5127" width="17" style="5" customWidth="1"/>
    <col min="5128" max="5378" width="9" style="5"/>
    <col min="5379" max="5383" width="17" style="5" customWidth="1"/>
    <col min="5384" max="5634" width="9" style="5"/>
    <col min="5635" max="5639" width="17" style="5" customWidth="1"/>
    <col min="5640" max="5890" width="9" style="5"/>
    <col min="5891" max="5895" width="17" style="5" customWidth="1"/>
    <col min="5896" max="6146" width="9" style="5"/>
    <col min="6147" max="6151" width="17" style="5" customWidth="1"/>
    <col min="6152" max="6402" width="9" style="5"/>
    <col min="6403" max="6407" width="17" style="5" customWidth="1"/>
    <col min="6408" max="6658" width="9" style="5"/>
    <col min="6659" max="6663" width="17" style="5" customWidth="1"/>
    <col min="6664" max="6914" width="9" style="5"/>
    <col min="6915" max="6919" width="17" style="5" customWidth="1"/>
    <col min="6920" max="7170" width="9" style="5"/>
    <col min="7171" max="7175" width="17" style="5" customWidth="1"/>
    <col min="7176" max="7426" width="9" style="5"/>
    <col min="7427" max="7431" width="17" style="5" customWidth="1"/>
    <col min="7432" max="7682" width="9" style="5"/>
    <col min="7683" max="7687" width="17" style="5" customWidth="1"/>
    <col min="7688" max="7938" width="9" style="5"/>
    <col min="7939" max="7943" width="17" style="5" customWidth="1"/>
    <col min="7944" max="8194" width="9" style="5"/>
    <col min="8195" max="8199" width="17" style="5" customWidth="1"/>
    <col min="8200" max="8450" width="9" style="5"/>
    <col min="8451" max="8455" width="17" style="5" customWidth="1"/>
    <col min="8456" max="8706" width="9" style="5"/>
    <col min="8707" max="8711" width="17" style="5" customWidth="1"/>
    <col min="8712" max="8962" width="9" style="5"/>
    <col min="8963" max="8967" width="17" style="5" customWidth="1"/>
    <col min="8968" max="9218" width="9" style="5"/>
    <col min="9219" max="9223" width="17" style="5" customWidth="1"/>
    <col min="9224" max="9474" width="9" style="5"/>
    <col min="9475" max="9479" width="17" style="5" customWidth="1"/>
    <col min="9480" max="9730" width="9" style="5"/>
    <col min="9731" max="9735" width="17" style="5" customWidth="1"/>
    <col min="9736" max="9986" width="9" style="5"/>
    <col min="9987" max="9991" width="17" style="5" customWidth="1"/>
    <col min="9992" max="10242" width="9" style="5"/>
    <col min="10243" max="10247" width="17" style="5" customWidth="1"/>
    <col min="10248" max="10498" width="9" style="5"/>
    <col min="10499" max="10503" width="17" style="5" customWidth="1"/>
    <col min="10504" max="10754" width="9" style="5"/>
    <col min="10755" max="10759" width="17" style="5" customWidth="1"/>
    <col min="10760" max="11010" width="9" style="5"/>
    <col min="11011" max="11015" width="17" style="5" customWidth="1"/>
    <col min="11016" max="11266" width="9" style="5"/>
    <col min="11267" max="11271" width="17" style="5" customWidth="1"/>
    <col min="11272" max="11522" width="9" style="5"/>
    <col min="11523" max="11527" width="17" style="5" customWidth="1"/>
    <col min="11528" max="11778" width="9" style="5"/>
    <col min="11779" max="11783" width="17" style="5" customWidth="1"/>
    <col min="11784" max="12034" width="9" style="5"/>
    <col min="12035" max="12039" width="17" style="5" customWidth="1"/>
    <col min="12040" max="12290" width="9" style="5"/>
    <col min="12291" max="12295" width="17" style="5" customWidth="1"/>
    <col min="12296" max="12546" width="9" style="5"/>
    <col min="12547" max="12551" width="17" style="5" customWidth="1"/>
    <col min="12552" max="12802" width="9" style="5"/>
    <col min="12803" max="12807" width="17" style="5" customWidth="1"/>
    <col min="12808" max="13058" width="9" style="5"/>
    <col min="13059" max="13063" width="17" style="5" customWidth="1"/>
    <col min="13064" max="13314" width="9" style="5"/>
    <col min="13315" max="13319" width="17" style="5" customWidth="1"/>
    <col min="13320" max="13570" width="9" style="5"/>
    <col min="13571" max="13575" width="17" style="5" customWidth="1"/>
    <col min="13576" max="13826" width="9" style="5"/>
    <col min="13827" max="13831" width="17" style="5" customWidth="1"/>
    <col min="13832" max="14082" width="9" style="5"/>
    <col min="14083" max="14087" width="17" style="5" customWidth="1"/>
    <col min="14088" max="14338" width="9" style="5"/>
    <col min="14339" max="14343" width="17" style="5" customWidth="1"/>
    <col min="14344" max="14594" width="9" style="5"/>
    <col min="14595" max="14599" width="17" style="5" customWidth="1"/>
    <col min="14600" max="14850" width="9" style="5"/>
    <col min="14851" max="14855" width="17" style="5" customWidth="1"/>
    <col min="14856" max="15106" width="9" style="5"/>
    <col min="15107" max="15111" width="17" style="5" customWidth="1"/>
    <col min="15112" max="15362" width="9" style="5"/>
    <col min="15363" max="15367" width="17" style="5" customWidth="1"/>
    <col min="15368" max="15618" width="9" style="5"/>
    <col min="15619" max="15623" width="17" style="5" customWidth="1"/>
    <col min="15624" max="15874" width="9" style="5"/>
    <col min="15875" max="15879" width="17" style="5" customWidth="1"/>
    <col min="15880" max="16130" width="9" style="5"/>
    <col min="16131" max="16135" width="17" style="5" customWidth="1"/>
    <col min="16136" max="16384" width="9" style="5"/>
  </cols>
  <sheetData>
    <row r="1" spans="2:9" ht="17.25" customHeight="1" x14ac:dyDescent="0.2">
      <c r="B1" s="5" t="s">
        <v>76</v>
      </c>
    </row>
    <row r="2" spans="2:9" ht="17.25" customHeight="1" x14ac:dyDescent="0.2">
      <c r="I2" s="7" t="s">
        <v>15</v>
      </c>
    </row>
    <row r="3" spans="2:9" ht="17.25" customHeight="1" x14ac:dyDescent="0.2">
      <c r="D3" s="295" t="s">
        <v>2</v>
      </c>
      <c r="E3" s="389"/>
      <c r="F3" s="389"/>
    </row>
    <row r="4" spans="2:9" s="41" customFormat="1" ht="19.5" customHeight="1" x14ac:dyDescent="0.2">
      <c r="C4" s="11" t="s">
        <v>3</v>
      </c>
      <c r="I4" s="42" t="s">
        <v>4</v>
      </c>
    </row>
    <row r="5" spans="2:9" s="41" customFormat="1" ht="19.5" customHeight="1" x14ac:dyDescent="0.2">
      <c r="B5" s="312" t="s">
        <v>5</v>
      </c>
      <c r="C5" s="312"/>
      <c r="D5" s="46" t="s">
        <v>6</v>
      </c>
      <c r="E5" s="46" t="s">
        <v>7</v>
      </c>
      <c r="F5" s="46" t="s">
        <v>8</v>
      </c>
      <c r="G5" s="282" t="s">
        <v>9</v>
      </c>
      <c r="H5" s="283"/>
      <c r="I5" s="284"/>
    </row>
    <row r="6" spans="2:9" s="41" customFormat="1" ht="31.5" customHeight="1" x14ac:dyDescent="0.2">
      <c r="B6" s="312" t="s">
        <v>16</v>
      </c>
      <c r="C6" s="312"/>
      <c r="D6" s="43">
        <v>28000</v>
      </c>
      <c r="E6" s="43">
        <v>26400</v>
      </c>
      <c r="F6" s="43">
        <f>D6-E6</f>
        <v>1600</v>
      </c>
      <c r="G6" s="364" t="s">
        <v>178</v>
      </c>
      <c r="H6" s="365"/>
      <c r="I6" s="366"/>
    </row>
    <row r="7" spans="2:9" s="41" customFormat="1" ht="19.5" customHeight="1" x14ac:dyDescent="0.2">
      <c r="B7" s="312" t="s">
        <v>17</v>
      </c>
      <c r="C7" s="312"/>
      <c r="D7" s="43">
        <v>0</v>
      </c>
      <c r="E7" s="43">
        <v>10000</v>
      </c>
      <c r="F7" s="43">
        <f>+E7-D7</f>
        <v>10000</v>
      </c>
      <c r="G7" s="364"/>
      <c r="H7" s="365"/>
      <c r="I7" s="366"/>
    </row>
    <row r="8" spans="2:9" s="41" customFormat="1" ht="33.75" customHeight="1" x14ac:dyDescent="0.2">
      <c r="B8" s="314" t="s">
        <v>18</v>
      </c>
      <c r="C8" s="314"/>
      <c r="D8" s="43">
        <v>200000</v>
      </c>
      <c r="E8" s="43">
        <f>+D8</f>
        <v>200000</v>
      </c>
      <c r="F8" s="43">
        <f t="shared" ref="F8:F14" si="0">D8-E8</f>
        <v>0</v>
      </c>
      <c r="G8" s="364"/>
      <c r="H8" s="365"/>
      <c r="I8" s="366"/>
    </row>
    <row r="9" spans="2:9" s="41" customFormat="1" ht="33.75" customHeight="1" x14ac:dyDescent="0.2">
      <c r="B9" s="314" t="s">
        <v>19</v>
      </c>
      <c r="C9" s="314"/>
      <c r="D9" s="43">
        <v>52500</v>
      </c>
      <c r="E9" s="43">
        <f>+D40</f>
        <v>52000</v>
      </c>
      <c r="F9" s="43">
        <f>+E9-D9</f>
        <v>-500</v>
      </c>
      <c r="G9" s="368" t="s">
        <v>174</v>
      </c>
      <c r="H9" s="369"/>
      <c r="I9" s="370"/>
    </row>
    <row r="10" spans="2:9" s="41" customFormat="1" ht="19.5" customHeight="1" x14ac:dyDescent="0.2">
      <c r="B10" s="312" t="s">
        <v>20</v>
      </c>
      <c r="C10" s="312"/>
      <c r="D10" s="43"/>
      <c r="E10" s="43">
        <f>+E33-E6-E7-E8-E9</f>
        <v>1565</v>
      </c>
      <c r="F10" s="43">
        <f t="shared" si="0"/>
        <v>-1565</v>
      </c>
      <c r="G10" s="282"/>
      <c r="H10" s="283"/>
      <c r="I10" s="284"/>
    </row>
    <row r="11" spans="2:9" s="41" customFormat="1" ht="19.5" customHeight="1" x14ac:dyDescent="0.2">
      <c r="B11" s="312"/>
      <c r="C11" s="312"/>
      <c r="D11" s="43"/>
      <c r="E11" s="43"/>
      <c r="F11" s="43">
        <f t="shared" si="0"/>
        <v>0</v>
      </c>
      <c r="G11" s="282"/>
      <c r="H11" s="283"/>
      <c r="I11" s="284"/>
    </row>
    <row r="12" spans="2:9" s="41" customFormat="1" ht="19.5" customHeight="1" x14ac:dyDescent="0.2">
      <c r="B12" s="312"/>
      <c r="C12" s="312"/>
      <c r="D12" s="43"/>
      <c r="E12" s="43"/>
      <c r="F12" s="43">
        <f t="shared" si="0"/>
        <v>0</v>
      </c>
      <c r="G12" s="282"/>
      <c r="H12" s="283"/>
      <c r="I12" s="284"/>
    </row>
    <row r="13" spans="2:9" s="41" customFormat="1" ht="19.5" customHeight="1" x14ac:dyDescent="0.2">
      <c r="B13" s="312"/>
      <c r="C13" s="312"/>
      <c r="D13" s="43"/>
      <c r="E13" s="43"/>
      <c r="F13" s="43">
        <f t="shared" si="0"/>
        <v>0</v>
      </c>
      <c r="G13" s="282"/>
      <c r="H13" s="283"/>
      <c r="I13" s="284"/>
    </row>
    <row r="14" spans="2:9" s="41" customFormat="1" ht="19.5" customHeight="1" x14ac:dyDescent="0.2">
      <c r="B14" s="312"/>
      <c r="C14" s="312"/>
      <c r="D14" s="43"/>
      <c r="E14" s="43"/>
      <c r="F14" s="43">
        <f t="shared" si="0"/>
        <v>0</v>
      </c>
      <c r="G14" s="282"/>
      <c r="H14" s="283"/>
      <c r="I14" s="284"/>
    </row>
    <row r="15" spans="2:9" s="41" customFormat="1" ht="19.5" customHeight="1" x14ac:dyDescent="0.2">
      <c r="B15" s="312" t="s">
        <v>10</v>
      </c>
      <c r="C15" s="312"/>
      <c r="D15" s="43">
        <f>SUM(D6:D14)</f>
        <v>280500</v>
      </c>
      <c r="E15" s="43">
        <f>+E33</f>
        <v>289965</v>
      </c>
      <c r="F15" s="43">
        <f>SUM(F6:F14)</f>
        <v>9535</v>
      </c>
      <c r="G15" s="282"/>
      <c r="H15" s="283"/>
      <c r="I15" s="284"/>
    </row>
    <row r="16" spans="2:9" s="41" customFormat="1" ht="19.5" customHeight="1" x14ac:dyDescent="0.2">
      <c r="F16" s="41" t="s">
        <v>177</v>
      </c>
    </row>
    <row r="17" spans="2:9" s="41" customFormat="1" ht="19.5" customHeight="1" x14ac:dyDescent="0.2">
      <c r="C17" s="11" t="s">
        <v>11</v>
      </c>
      <c r="I17" s="49" t="s">
        <v>4</v>
      </c>
    </row>
    <row r="18" spans="2:9" s="41" customFormat="1" ht="19.5" customHeight="1" x14ac:dyDescent="0.2">
      <c r="B18" s="312" t="s">
        <v>12</v>
      </c>
      <c r="C18" s="312"/>
      <c r="D18" s="46" t="s">
        <v>6</v>
      </c>
      <c r="E18" s="46" t="s">
        <v>7</v>
      </c>
      <c r="F18" s="46" t="s">
        <v>8</v>
      </c>
      <c r="G18" s="282" t="s">
        <v>9</v>
      </c>
      <c r="H18" s="283"/>
      <c r="I18" s="284"/>
    </row>
    <row r="19" spans="2:9" s="41" customFormat="1" ht="19.5" customHeight="1" x14ac:dyDescent="0.2">
      <c r="B19" s="314" t="s">
        <v>21</v>
      </c>
      <c r="C19" s="44" t="s">
        <v>22</v>
      </c>
      <c r="D19" s="45">
        <v>180000</v>
      </c>
      <c r="E19" s="45">
        <v>175665</v>
      </c>
      <c r="F19" s="45">
        <f>+E19-D19</f>
        <v>-4335</v>
      </c>
      <c r="G19" s="282"/>
      <c r="H19" s="283"/>
      <c r="I19" s="284"/>
    </row>
    <row r="20" spans="2:9" s="41" customFormat="1" ht="19.5" customHeight="1" x14ac:dyDescent="0.2">
      <c r="B20" s="314"/>
      <c r="C20" s="13" t="s">
        <v>23</v>
      </c>
      <c r="D20" s="45">
        <v>20000</v>
      </c>
      <c r="E20" s="45">
        <v>25500</v>
      </c>
      <c r="F20" s="45">
        <f t="shared" ref="F20:F33" si="1">+E20-D20</f>
        <v>5500</v>
      </c>
      <c r="G20" s="282"/>
      <c r="H20" s="283"/>
      <c r="I20" s="284"/>
    </row>
    <row r="21" spans="2:9" s="41" customFormat="1" ht="19.5" customHeight="1" x14ac:dyDescent="0.2">
      <c r="B21" s="312"/>
      <c r="C21" s="154" t="s">
        <v>41</v>
      </c>
      <c r="D21" s="45">
        <f>SUM(D19:D20)</f>
        <v>200000</v>
      </c>
      <c r="E21" s="45">
        <f>SUM(E19:E20)</f>
        <v>201165</v>
      </c>
      <c r="F21" s="45">
        <f t="shared" si="1"/>
        <v>1165</v>
      </c>
      <c r="G21" s="282"/>
      <c r="H21" s="283"/>
      <c r="I21" s="284"/>
    </row>
    <row r="22" spans="2:9" s="41" customFormat="1" ht="19.5" customHeight="1" x14ac:dyDescent="0.2">
      <c r="B22" s="372" t="s">
        <v>24</v>
      </c>
      <c r="C22" s="13" t="s">
        <v>25</v>
      </c>
      <c r="D22" s="45">
        <v>40800</v>
      </c>
      <c r="E22" s="45">
        <v>36800</v>
      </c>
      <c r="F22" s="45">
        <f t="shared" si="1"/>
        <v>-4000</v>
      </c>
      <c r="G22" s="377" t="s">
        <v>13</v>
      </c>
      <c r="H22" s="378"/>
      <c r="I22" s="379"/>
    </row>
    <row r="23" spans="2:9" s="41" customFormat="1" ht="19.5" customHeight="1" x14ac:dyDescent="0.2">
      <c r="B23" s="373"/>
      <c r="C23" s="13" t="s">
        <v>26</v>
      </c>
      <c r="D23" s="45">
        <v>7200</v>
      </c>
      <c r="E23" s="45">
        <v>9100</v>
      </c>
      <c r="F23" s="45">
        <f t="shared" si="1"/>
        <v>1900</v>
      </c>
      <c r="G23" s="380" t="s">
        <v>14</v>
      </c>
      <c r="H23" s="381"/>
      <c r="I23" s="382"/>
    </row>
    <row r="24" spans="2:9" s="41" customFormat="1" ht="19.5" customHeight="1" x14ac:dyDescent="0.2">
      <c r="B24" s="373"/>
      <c r="C24" s="14" t="s">
        <v>27</v>
      </c>
      <c r="D24" s="45">
        <v>6000</v>
      </c>
      <c r="E24" s="45">
        <v>4000</v>
      </c>
      <c r="F24" s="45">
        <f t="shared" si="1"/>
        <v>-2000</v>
      </c>
      <c r="G24" s="383"/>
      <c r="H24" s="384"/>
      <c r="I24" s="385"/>
    </row>
    <row r="25" spans="2:9" s="41" customFormat="1" ht="19.5" customHeight="1" x14ac:dyDescent="0.2">
      <c r="B25" s="373"/>
      <c r="C25" s="13" t="s">
        <v>28</v>
      </c>
      <c r="D25" s="45"/>
      <c r="E25" s="45"/>
      <c r="F25" s="45">
        <f t="shared" si="1"/>
        <v>0</v>
      </c>
      <c r="G25" s="383"/>
      <c r="H25" s="384"/>
      <c r="I25" s="385"/>
    </row>
    <row r="26" spans="2:9" s="41" customFormat="1" ht="19.5" customHeight="1" x14ac:dyDescent="0.2">
      <c r="B26" s="373"/>
      <c r="C26" s="13" t="s">
        <v>29</v>
      </c>
      <c r="D26" s="45"/>
      <c r="E26" s="45"/>
      <c r="F26" s="45">
        <f t="shared" si="1"/>
        <v>0</v>
      </c>
      <c r="G26" s="383"/>
      <c r="H26" s="384"/>
      <c r="I26" s="385"/>
    </row>
    <row r="27" spans="2:9" s="41" customFormat="1" ht="19.5" customHeight="1" x14ac:dyDescent="0.2">
      <c r="B27" s="373"/>
      <c r="C27" s="13" t="s">
        <v>30</v>
      </c>
      <c r="D27" s="45">
        <v>10800</v>
      </c>
      <c r="E27" s="45">
        <v>10800</v>
      </c>
      <c r="F27" s="45">
        <f t="shared" si="1"/>
        <v>0</v>
      </c>
      <c r="G27" s="383"/>
      <c r="H27" s="384"/>
      <c r="I27" s="385"/>
    </row>
    <row r="28" spans="2:9" s="41" customFormat="1" ht="19.5" customHeight="1" x14ac:dyDescent="0.2">
      <c r="B28" s="373"/>
      <c r="C28" s="13" t="s">
        <v>31</v>
      </c>
      <c r="D28" s="45">
        <v>1400</v>
      </c>
      <c r="E28" s="45">
        <v>3100</v>
      </c>
      <c r="F28" s="45">
        <f t="shared" si="1"/>
        <v>1700</v>
      </c>
      <c r="G28" s="383"/>
      <c r="H28" s="384"/>
      <c r="I28" s="385"/>
    </row>
    <row r="29" spans="2:9" s="41" customFormat="1" ht="19.5" customHeight="1" x14ac:dyDescent="0.2">
      <c r="B29" s="373"/>
      <c r="C29" s="13" t="s">
        <v>32</v>
      </c>
      <c r="D29" s="45"/>
      <c r="E29" s="45"/>
      <c r="F29" s="45">
        <f t="shared" si="1"/>
        <v>0</v>
      </c>
      <c r="G29" s="383"/>
      <c r="H29" s="384"/>
      <c r="I29" s="385"/>
    </row>
    <row r="30" spans="2:9" s="41" customFormat="1" ht="19.5" customHeight="1" x14ac:dyDescent="0.2">
      <c r="B30" s="373"/>
      <c r="C30" s="13" t="s">
        <v>33</v>
      </c>
      <c r="D30" s="45">
        <v>10000</v>
      </c>
      <c r="E30" s="45">
        <v>15000</v>
      </c>
      <c r="F30" s="45">
        <f t="shared" si="1"/>
        <v>5000</v>
      </c>
      <c r="G30" s="383"/>
      <c r="H30" s="384"/>
      <c r="I30" s="385"/>
    </row>
    <row r="31" spans="2:9" s="41" customFormat="1" ht="19.5" customHeight="1" x14ac:dyDescent="0.2">
      <c r="B31" s="373"/>
      <c r="C31" s="13" t="s">
        <v>50</v>
      </c>
      <c r="D31" s="45">
        <v>10000</v>
      </c>
      <c r="E31" s="45">
        <v>10000</v>
      </c>
      <c r="F31" s="45">
        <f t="shared" si="1"/>
        <v>0</v>
      </c>
      <c r="G31" s="386"/>
      <c r="H31" s="387"/>
      <c r="I31" s="388"/>
    </row>
    <row r="32" spans="2:9" s="41" customFormat="1" ht="19.5" customHeight="1" x14ac:dyDescent="0.2">
      <c r="B32" s="374"/>
      <c r="C32" s="154" t="s">
        <v>34</v>
      </c>
      <c r="D32" s="45">
        <f>SUM(D22:D31)</f>
        <v>86200</v>
      </c>
      <c r="E32" s="45">
        <f>SUM(E22:E31)</f>
        <v>88800</v>
      </c>
      <c r="F32" s="45">
        <f t="shared" si="1"/>
        <v>2600</v>
      </c>
      <c r="G32" s="282"/>
      <c r="H32" s="283"/>
      <c r="I32" s="284"/>
    </row>
    <row r="33" spans="2:10" s="41" customFormat="1" ht="19.5" customHeight="1" x14ac:dyDescent="0.2">
      <c r="B33" s="312" t="s">
        <v>10</v>
      </c>
      <c r="C33" s="312"/>
      <c r="D33" s="45">
        <f>D21+D32</f>
        <v>286200</v>
      </c>
      <c r="E33" s="45">
        <f>E21+E32</f>
        <v>289965</v>
      </c>
      <c r="F33" s="45">
        <f t="shared" si="1"/>
        <v>3765</v>
      </c>
      <c r="G33" s="282"/>
      <c r="H33" s="283"/>
      <c r="I33" s="284"/>
    </row>
    <row r="34" spans="2:10" s="41" customFormat="1" ht="19.5" customHeight="1" x14ac:dyDescent="0.2">
      <c r="B34" s="48"/>
      <c r="C34" s="48"/>
      <c r="D34" s="70"/>
      <c r="E34" s="70"/>
      <c r="F34" s="71"/>
      <c r="G34" s="72"/>
      <c r="H34" s="48"/>
      <c r="I34" s="48"/>
    </row>
    <row r="35" spans="2:10" s="41" customFormat="1" ht="19.5" customHeight="1" thickBot="1" x14ac:dyDescent="0.25">
      <c r="B35" s="48"/>
      <c r="C35" s="48"/>
      <c r="D35" s="49" t="s">
        <v>81</v>
      </c>
      <c r="F35" s="11"/>
      <c r="G35" s="74"/>
      <c r="H35" s="375"/>
      <c r="I35" s="376"/>
    </row>
    <row r="36" spans="2:10" s="41" customFormat="1" ht="19.5" customHeight="1" x14ac:dyDescent="0.2">
      <c r="B36" s="48"/>
      <c r="C36" s="48"/>
      <c r="D36" s="70"/>
      <c r="E36" s="70"/>
      <c r="F36" s="70"/>
      <c r="G36" s="48"/>
      <c r="H36" s="48"/>
      <c r="I36" s="48"/>
    </row>
    <row r="37" spans="2:10" s="41" customFormat="1" ht="16.5" customHeight="1" thickBot="1" x14ac:dyDescent="0.2">
      <c r="C37" s="58" t="s">
        <v>90</v>
      </c>
      <c r="D37" s="59"/>
      <c r="E37" s="59"/>
      <c r="F37" s="64"/>
      <c r="G37" s="73"/>
      <c r="H37" s="59"/>
      <c r="I37" s="59"/>
    </row>
    <row r="38" spans="2:10" s="41" customFormat="1" ht="6" customHeight="1" thickBot="1" x14ac:dyDescent="0.2">
      <c r="B38" s="54"/>
      <c r="C38" s="60"/>
      <c r="D38" s="61"/>
      <c r="E38" s="61"/>
      <c r="F38" s="62"/>
      <c r="G38" s="63"/>
      <c r="H38" s="61"/>
      <c r="I38" s="61"/>
      <c r="J38" s="55"/>
    </row>
    <row r="39" spans="2:10" s="41" customFormat="1" ht="14.5" thickBot="1" x14ac:dyDescent="0.25">
      <c r="B39" s="56"/>
      <c r="C39" s="65" t="s">
        <v>84</v>
      </c>
      <c r="D39" s="85">
        <v>52000</v>
      </c>
      <c r="E39" s="64" t="s">
        <v>83</v>
      </c>
      <c r="F39" s="85">
        <f>+I40-I41</f>
        <v>52400</v>
      </c>
      <c r="G39" s="65" t="s">
        <v>89</v>
      </c>
      <c r="H39" s="65"/>
      <c r="I39" s="65"/>
      <c r="J39" s="57"/>
    </row>
    <row r="40" spans="2:10" s="41" customFormat="1" x14ac:dyDescent="0.2">
      <c r="B40" s="56"/>
      <c r="C40" s="77" t="s">
        <v>91</v>
      </c>
      <c r="D40" s="156">
        <f>MIN(D39,F39)</f>
        <v>52000</v>
      </c>
      <c r="E40" s="67"/>
      <c r="F40" s="66"/>
      <c r="G40" s="371" t="s">
        <v>86</v>
      </c>
      <c r="H40" s="371"/>
      <c r="I40" s="86">
        <f>+E32</f>
        <v>88800</v>
      </c>
      <c r="J40" s="57"/>
    </row>
    <row r="41" spans="2:10" s="41" customFormat="1" ht="14.5" thickBot="1" x14ac:dyDescent="0.25">
      <c r="B41" s="56"/>
      <c r="C41" s="77" t="s">
        <v>92</v>
      </c>
      <c r="D41" s="155">
        <f>+E8</f>
        <v>200000</v>
      </c>
      <c r="E41" s="67"/>
      <c r="F41" s="66"/>
      <c r="G41" s="367" t="s">
        <v>93</v>
      </c>
      <c r="H41" s="367"/>
      <c r="I41" s="156">
        <f>+E6+E7</f>
        <v>36400</v>
      </c>
      <c r="J41" s="57"/>
    </row>
    <row r="42" spans="2:10" s="41" customFormat="1" ht="14.5" thickBot="1" x14ac:dyDescent="0.25">
      <c r="B42" s="56"/>
      <c r="C42" s="77" t="s">
        <v>82</v>
      </c>
      <c r="D42" s="156">
        <f>+D40+D41</f>
        <v>252000</v>
      </c>
      <c r="E42" s="77" t="s">
        <v>87</v>
      </c>
      <c r="F42" s="156">
        <f>+D8+D9</f>
        <v>252500</v>
      </c>
      <c r="G42" s="362" t="s">
        <v>88</v>
      </c>
      <c r="H42" s="363"/>
      <c r="I42" s="84">
        <f>+F42-D42</f>
        <v>500</v>
      </c>
      <c r="J42" s="57"/>
    </row>
    <row r="43" spans="2:10" s="41" customFormat="1" x14ac:dyDescent="0.2">
      <c r="B43" s="56"/>
      <c r="G43" s="78" t="s">
        <v>175</v>
      </c>
      <c r="H43" s="79"/>
      <c r="I43" s="79" t="s">
        <v>176</v>
      </c>
      <c r="J43" s="57"/>
    </row>
    <row r="44" spans="2:10" s="41" customFormat="1" ht="5.25" customHeight="1" thickBot="1" x14ac:dyDescent="0.25">
      <c r="B44" s="80"/>
      <c r="C44" s="81"/>
      <c r="D44" s="68"/>
      <c r="E44" s="82"/>
      <c r="F44" s="82"/>
      <c r="G44" s="83"/>
      <c r="H44" s="69"/>
      <c r="I44" s="69"/>
      <c r="J44" s="80"/>
    </row>
    <row r="45" spans="2:10" s="41" customFormat="1" ht="15.75" customHeight="1" x14ac:dyDescent="0.2">
      <c r="B45" s="47"/>
      <c r="C45" s="53"/>
      <c r="D45" s="52"/>
      <c r="E45" s="53"/>
      <c r="F45" s="50"/>
      <c r="G45" s="51"/>
      <c r="H45" s="51"/>
      <c r="I45" s="51"/>
      <c r="J45" s="47"/>
    </row>
    <row r="46" spans="2:10" s="41" customFormat="1" ht="22.5" customHeight="1" x14ac:dyDescent="0.2"/>
    <row r="47" spans="2:10" s="41" customFormat="1" x14ac:dyDescent="0.2"/>
  </sheetData>
  <mergeCells count="47">
    <mergeCell ref="B14:C14"/>
    <mergeCell ref="B9:C9"/>
    <mergeCell ref="B10:C10"/>
    <mergeCell ref="B11:C11"/>
    <mergeCell ref="B12:C12"/>
    <mergeCell ref="B13:C13"/>
    <mergeCell ref="D3:F3"/>
    <mergeCell ref="B5:C5"/>
    <mergeCell ref="B6:C6"/>
    <mergeCell ref="B7:C7"/>
    <mergeCell ref="B8:C8"/>
    <mergeCell ref="B33:C33"/>
    <mergeCell ref="H35:I35"/>
    <mergeCell ref="G22:I22"/>
    <mergeCell ref="G23:I23"/>
    <mergeCell ref="G24:I24"/>
    <mergeCell ref="G25:I25"/>
    <mergeCell ref="G26:I26"/>
    <mergeCell ref="G27:I27"/>
    <mergeCell ref="G28:I28"/>
    <mergeCell ref="G33:I33"/>
    <mergeCell ref="G29:I29"/>
    <mergeCell ref="G30:I30"/>
    <mergeCell ref="G31:I31"/>
    <mergeCell ref="B19:B21"/>
    <mergeCell ref="B22:B32"/>
    <mergeCell ref="B18:C18"/>
    <mergeCell ref="B15:C15"/>
    <mergeCell ref="G18:I18"/>
    <mergeCell ref="G19:I19"/>
    <mergeCell ref="G20:I20"/>
    <mergeCell ref="G42:H42"/>
    <mergeCell ref="G5:I5"/>
    <mergeCell ref="G6:I6"/>
    <mergeCell ref="G7:I7"/>
    <mergeCell ref="G41:H41"/>
    <mergeCell ref="G8:I8"/>
    <mergeCell ref="G9:I9"/>
    <mergeCell ref="G10:I10"/>
    <mergeCell ref="G11:I11"/>
    <mergeCell ref="G12:I12"/>
    <mergeCell ref="G13:I13"/>
    <mergeCell ref="G14:I14"/>
    <mergeCell ref="G40:H40"/>
    <mergeCell ref="G15:I15"/>
    <mergeCell ref="G21:I21"/>
    <mergeCell ref="G32:I3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K18"/>
  <sheetViews>
    <sheetView view="pageBreakPreview" zoomScale="70" zoomScaleNormal="100" zoomScaleSheetLayoutView="70" workbookViewId="0">
      <selection activeCell="J16" sqref="J16"/>
    </sheetView>
  </sheetViews>
  <sheetFormatPr defaultColWidth="9" defaultRowHeight="13" x14ac:dyDescent="0.2"/>
  <cols>
    <col min="1" max="1" width="4.33203125" style="120" customWidth="1"/>
    <col min="2" max="2" width="13" style="120" customWidth="1"/>
    <col min="3" max="3" width="15.5" style="122" customWidth="1"/>
    <col min="4" max="4" width="21.25" style="122" customWidth="1"/>
    <col min="5" max="6" width="9" style="125"/>
    <col min="7" max="7" width="9" style="120"/>
    <col min="8" max="8" width="16.83203125" style="122" customWidth="1"/>
    <col min="9" max="9" width="7.08203125" style="122" customWidth="1"/>
    <col min="10" max="10" width="14.5" style="122" customWidth="1"/>
    <col min="11" max="11" width="9.33203125" style="125" bestFit="1" customWidth="1"/>
    <col min="12" max="16384" width="9" style="122"/>
  </cols>
  <sheetData>
    <row r="1" spans="1:11" ht="16.5" x14ac:dyDescent="0.2">
      <c r="B1" s="121" t="s">
        <v>129</v>
      </c>
      <c r="D1" s="138"/>
      <c r="E1" s="123"/>
      <c r="F1" s="123"/>
      <c r="G1" s="124"/>
    </row>
    <row r="2" spans="1:11" ht="20.149999999999999" customHeight="1" x14ac:dyDescent="0.2">
      <c r="A2" s="126" t="s">
        <v>130</v>
      </c>
      <c r="B2" s="126" t="s">
        <v>131</v>
      </c>
      <c r="C2" s="126" t="s">
        <v>170</v>
      </c>
      <c r="D2" s="126" t="s">
        <v>132</v>
      </c>
      <c r="E2" s="127" t="s">
        <v>133</v>
      </c>
      <c r="F2" s="127" t="s">
        <v>134</v>
      </c>
      <c r="G2" s="128" t="s">
        <v>135</v>
      </c>
      <c r="H2" s="126" t="s">
        <v>136</v>
      </c>
    </row>
    <row r="3" spans="1:11" ht="20.149999999999999" customHeight="1" x14ac:dyDescent="0.2">
      <c r="A3" s="126">
        <v>1</v>
      </c>
      <c r="B3" s="126" t="s">
        <v>185</v>
      </c>
      <c r="C3" s="129" t="s">
        <v>137</v>
      </c>
      <c r="D3" s="129" t="s">
        <v>138</v>
      </c>
      <c r="E3" s="130">
        <v>5210</v>
      </c>
      <c r="F3" s="130">
        <f>+E3</f>
        <v>5210</v>
      </c>
      <c r="G3" s="126">
        <v>1</v>
      </c>
      <c r="H3" s="129"/>
      <c r="J3" s="129" t="s">
        <v>137</v>
      </c>
      <c r="K3" s="130">
        <f>+SUMIF($C$3:$C$18,"食材費",$E$3:$E$18)</f>
        <v>12209</v>
      </c>
    </row>
    <row r="4" spans="1:11" ht="20.149999999999999" customHeight="1" x14ac:dyDescent="0.2">
      <c r="A4" s="126">
        <v>2</v>
      </c>
      <c r="B4" s="126" t="s">
        <v>186</v>
      </c>
      <c r="C4" s="129" t="s">
        <v>139</v>
      </c>
      <c r="D4" s="129" t="s">
        <v>140</v>
      </c>
      <c r="E4" s="130">
        <v>1250</v>
      </c>
      <c r="F4" s="130">
        <f>+F3+E4</f>
        <v>6460</v>
      </c>
      <c r="G4" s="126">
        <v>1</v>
      </c>
      <c r="H4" s="129"/>
      <c r="J4" s="129" t="s">
        <v>139</v>
      </c>
      <c r="K4" s="130">
        <f>+SUMIF($C$3:$C$18,"消耗品費",$E$3:$E$18)</f>
        <v>1550</v>
      </c>
    </row>
    <row r="5" spans="1:11" ht="20.149999999999999" customHeight="1" x14ac:dyDescent="0.2">
      <c r="A5" s="126">
        <v>3</v>
      </c>
      <c r="B5" s="126" t="s">
        <v>187</v>
      </c>
      <c r="C5" s="129" t="s">
        <v>137</v>
      </c>
      <c r="D5" s="129" t="s">
        <v>141</v>
      </c>
      <c r="E5" s="130">
        <v>2530</v>
      </c>
      <c r="F5" s="130">
        <f t="shared" ref="F5:F18" si="0">+F4+E5</f>
        <v>8990</v>
      </c>
      <c r="G5" s="126">
        <v>2</v>
      </c>
      <c r="H5" s="129"/>
      <c r="J5" s="129" t="s">
        <v>142</v>
      </c>
      <c r="K5" s="130">
        <f>+SUMIF($C$3:$C$18,"謝礼金",$E$3:$E$18)</f>
        <v>12000</v>
      </c>
    </row>
    <row r="6" spans="1:11" ht="20.149999999999999" customHeight="1" x14ac:dyDescent="0.2">
      <c r="A6" s="126">
        <v>4</v>
      </c>
      <c r="B6" s="126" t="s">
        <v>188</v>
      </c>
      <c r="C6" s="129" t="s">
        <v>139</v>
      </c>
      <c r="D6" s="129" t="s">
        <v>143</v>
      </c>
      <c r="E6" s="130">
        <v>300</v>
      </c>
      <c r="F6" s="130">
        <f t="shared" si="0"/>
        <v>9290</v>
      </c>
      <c r="G6" s="126">
        <v>3</v>
      </c>
      <c r="H6" s="129"/>
      <c r="J6" s="129" t="s">
        <v>144</v>
      </c>
      <c r="K6" s="130">
        <f>+SUMIF($C$3:$C$18,"使用料・賃借料",$E$3:$E$18)</f>
        <v>1500</v>
      </c>
    </row>
    <row r="7" spans="1:11" ht="20.149999999999999" customHeight="1" x14ac:dyDescent="0.2">
      <c r="A7" s="126">
        <v>5</v>
      </c>
      <c r="B7" s="126" t="s">
        <v>189</v>
      </c>
      <c r="C7" s="129" t="s">
        <v>137</v>
      </c>
      <c r="D7" s="129" t="s">
        <v>145</v>
      </c>
      <c r="E7" s="130">
        <v>1780</v>
      </c>
      <c r="F7" s="130">
        <f t="shared" si="0"/>
        <v>11070</v>
      </c>
      <c r="G7" s="126">
        <v>3</v>
      </c>
      <c r="H7" s="129"/>
      <c r="J7" s="129" t="s">
        <v>146</v>
      </c>
      <c r="K7" s="130">
        <f>+SUMIF($C$3:$C$18,"光熱水費",$E$3:$E$18)</f>
        <v>0</v>
      </c>
    </row>
    <row r="8" spans="1:11" ht="20.149999999999999" customHeight="1" x14ac:dyDescent="0.2">
      <c r="A8" s="126">
        <v>6</v>
      </c>
      <c r="B8" s="126" t="s">
        <v>190</v>
      </c>
      <c r="C8" s="129" t="s">
        <v>144</v>
      </c>
      <c r="D8" s="129" t="s">
        <v>147</v>
      </c>
      <c r="E8" s="130">
        <v>1500</v>
      </c>
      <c r="F8" s="130">
        <f t="shared" si="0"/>
        <v>12570</v>
      </c>
      <c r="G8" s="126">
        <v>4</v>
      </c>
      <c r="H8" s="129"/>
      <c r="J8" s="129" t="s">
        <v>148</v>
      </c>
      <c r="K8" s="130">
        <f>+SUMIF($C$3:$C$18,"保険料",$E$3:$E$18)</f>
        <v>3400</v>
      </c>
    </row>
    <row r="9" spans="1:11" ht="20.149999999999999" customHeight="1" x14ac:dyDescent="0.2">
      <c r="A9" s="126">
        <v>7</v>
      </c>
      <c r="B9" s="126" t="s">
        <v>191</v>
      </c>
      <c r="C9" s="129" t="s">
        <v>148</v>
      </c>
      <c r="D9" s="129" t="s">
        <v>149</v>
      </c>
      <c r="E9" s="130">
        <v>3400</v>
      </c>
      <c r="F9" s="130">
        <f t="shared" si="0"/>
        <v>15970</v>
      </c>
      <c r="G9" s="126">
        <v>5</v>
      </c>
      <c r="H9" s="129"/>
      <c r="J9" s="129" t="s">
        <v>150</v>
      </c>
      <c r="K9" s="130">
        <f>+SUMIF($C$3:$C$18,"印刷費",$E$3:$E$18)</f>
        <v>11220</v>
      </c>
    </row>
    <row r="10" spans="1:11" ht="20.149999999999999" customHeight="1" x14ac:dyDescent="0.2">
      <c r="A10" s="126">
        <v>8</v>
      </c>
      <c r="B10" s="131" t="s">
        <v>192</v>
      </c>
      <c r="C10" s="129" t="s">
        <v>150</v>
      </c>
      <c r="D10" s="132" t="s">
        <v>152</v>
      </c>
      <c r="E10" s="130">
        <v>1420</v>
      </c>
      <c r="F10" s="130">
        <f t="shared" si="0"/>
        <v>17390</v>
      </c>
      <c r="G10" s="126">
        <v>6</v>
      </c>
      <c r="H10" s="129"/>
      <c r="J10" s="129" t="s">
        <v>151</v>
      </c>
      <c r="K10" s="130">
        <f>+SUMIF($C$3:$C$18,"通信運搬費",$E$3:$E$18)</f>
        <v>0</v>
      </c>
    </row>
    <row r="11" spans="1:11" ht="20.149999999999999" customHeight="1" x14ac:dyDescent="0.2">
      <c r="A11" s="126">
        <v>9</v>
      </c>
      <c r="B11" s="126" t="s">
        <v>193</v>
      </c>
      <c r="C11" s="129" t="s">
        <v>150</v>
      </c>
      <c r="D11" s="132" t="s">
        <v>153</v>
      </c>
      <c r="E11" s="130">
        <v>5600</v>
      </c>
      <c r="F11" s="130">
        <f t="shared" si="0"/>
        <v>22990</v>
      </c>
      <c r="G11" s="126">
        <v>7</v>
      </c>
      <c r="H11" s="129"/>
      <c r="J11" s="129" t="s">
        <v>154</v>
      </c>
      <c r="K11" s="130">
        <f>+SUMIF($C$3:$C$18,"修繕費",$E$3:$E$18)</f>
        <v>8800</v>
      </c>
    </row>
    <row r="12" spans="1:11" ht="20.149999999999999" customHeight="1" x14ac:dyDescent="0.2">
      <c r="A12" s="126">
        <v>10</v>
      </c>
      <c r="B12" s="126" t="s">
        <v>194</v>
      </c>
      <c r="C12" s="129" t="s">
        <v>154</v>
      </c>
      <c r="D12" s="132" t="s">
        <v>155</v>
      </c>
      <c r="E12" s="130">
        <v>8800</v>
      </c>
      <c r="F12" s="130">
        <f t="shared" si="0"/>
        <v>31790</v>
      </c>
      <c r="G12" s="126">
        <v>8</v>
      </c>
      <c r="H12" s="129"/>
      <c r="J12" s="129" t="s">
        <v>156</v>
      </c>
      <c r="K12" s="130">
        <f>+SUMIF($C$3:$C$18,"講習会受講料",$E$3:$E$18)</f>
        <v>10000</v>
      </c>
    </row>
    <row r="13" spans="1:11" ht="20.149999999999999" customHeight="1" x14ac:dyDescent="0.2">
      <c r="A13" s="126">
        <v>11</v>
      </c>
      <c r="B13" s="126" t="s">
        <v>195</v>
      </c>
      <c r="C13" s="129" t="s">
        <v>156</v>
      </c>
      <c r="D13" s="132" t="s">
        <v>157</v>
      </c>
      <c r="E13" s="130">
        <v>10000</v>
      </c>
      <c r="F13" s="130">
        <f t="shared" si="0"/>
        <v>41790</v>
      </c>
      <c r="G13" s="126">
        <v>9</v>
      </c>
      <c r="H13" s="129"/>
      <c r="J13" s="129" t="s">
        <v>158</v>
      </c>
      <c r="K13" s="130">
        <f>+SUMIF($C$3:$C$18,"その他",$E$3:$E$18)</f>
        <v>2400</v>
      </c>
    </row>
    <row r="14" spans="1:11" ht="20.149999999999999" customHeight="1" x14ac:dyDescent="0.2">
      <c r="A14" s="126">
        <v>12</v>
      </c>
      <c r="B14" s="126" t="s">
        <v>195</v>
      </c>
      <c r="C14" s="129" t="s">
        <v>158</v>
      </c>
      <c r="D14" s="132" t="s">
        <v>159</v>
      </c>
      <c r="E14" s="130">
        <v>2400</v>
      </c>
      <c r="F14" s="130">
        <f t="shared" si="0"/>
        <v>44190</v>
      </c>
      <c r="G14" s="126">
        <v>10</v>
      </c>
      <c r="H14" s="129"/>
      <c r="J14" s="132" t="s">
        <v>160</v>
      </c>
      <c r="K14" s="130">
        <f>SUM(K3:K13)</f>
        <v>63079</v>
      </c>
    </row>
    <row r="15" spans="1:11" ht="20.149999999999999" customHeight="1" x14ac:dyDescent="0.2">
      <c r="A15" s="126">
        <v>13</v>
      </c>
      <c r="B15" s="126" t="s">
        <v>196</v>
      </c>
      <c r="C15" s="129" t="s">
        <v>142</v>
      </c>
      <c r="D15" s="132" t="s">
        <v>161</v>
      </c>
      <c r="E15" s="130">
        <v>8000</v>
      </c>
      <c r="F15" s="130">
        <f t="shared" si="0"/>
        <v>52190</v>
      </c>
      <c r="G15" s="126">
        <v>11</v>
      </c>
      <c r="H15" s="129"/>
    </row>
    <row r="16" spans="1:11" ht="20.149999999999999" customHeight="1" x14ac:dyDescent="0.2">
      <c r="A16" s="126">
        <v>14</v>
      </c>
      <c r="B16" s="126" t="s">
        <v>182</v>
      </c>
      <c r="C16" s="129" t="s">
        <v>150</v>
      </c>
      <c r="D16" s="132" t="s">
        <v>153</v>
      </c>
      <c r="E16" s="130">
        <v>4200</v>
      </c>
      <c r="F16" s="130">
        <f t="shared" si="0"/>
        <v>56390</v>
      </c>
      <c r="G16" s="126">
        <v>12</v>
      </c>
      <c r="H16" s="129"/>
    </row>
    <row r="17" spans="1:8" ht="20.149999999999999" customHeight="1" x14ac:dyDescent="0.2">
      <c r="A17" s="126">
        <v>15</v>
      </c>
      <c r="B17" s="126" t="s">
        <v>183</v>
      </c>
      <c r="C17" s="129" t="s">
        <v>137</v>
      </c>
      <c r="D17" s="132" t="s">
        <v>162</v>
      </c>
      <c r="E17" s="130">
        <v>2689</v>
      </c>
      <c r="F17" s="130">
        <f t="shared" si="0"/>
        <v>59079</v>
      </c>
      <c r="G17" s="126">
        <v>13</v>
      </c>
      <c r="H17" s="129"/>
    </row>
    <row r="18" spans="1:8" ht="20.149999999999999" customHeight="1" x14ac:dyDescent="0.2">
      <c r="A18" s="126">
        <v>16</v>
      </c>
      <c r="B18" s="126" t="s">
        <v>184</v>
      </c>
      <c r="C18" s="129" t="s">
        <v>142</v>
      </c>
      <c r="D18" s="132" t="s">
        <v>161</v>
      </c>
      <c r="E18" s="130">
        <v>4000</v>
      </c>
      <c r="F18" s="130">
        <f t="shared" si="0"/>
        <v>63079</v>
      </c>
      <c r="G18" s="126">
        <v>14</v>
      </c>
      <c r="H18" s="129"/>
    </row>
  </sheetData>
  <dataConsolidate/>
  <phoneticPr fontId="2"/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'C:\Users\a323\Desktop\[出納データベース.xlsx]Sheet2'!#REF!</xm:f>
          </x14:formula1>
          <xm:sqref>J5:J13</xm:sqref>
        </x14:dataValidation>
        <x14:dataValidation type="list" allowBlank="1" showInputMessage="1" showErrorMessage="1" xr:uid="{00000000-0002-0000-0800-000001000000}">
          <x14:formula1>
            <xm:f>リスト!$A$1:$A$13</xm:f>
          </x14:formula1>
          <xm:sqref>C3 C4:C18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記入の仕方</vt:lpstr>
      <vt:lpstr>実績報告書</vt:lpstr>
      <vt:lpstr>事業実績書</vt:lpstr>
      <vt:lpstr>開催実績詳細</vt:lpstr>
      <vt:lpstr>収支決算書 </vt:lpstr>
      <vt:lpstr>データベース</vt:lpstr>
      <vt:lpstr>支出の部の内訳 </vt:lpstr>
      <vt:lpstr>収支決算書 (記入例)</vt:lpstr>
      <vt:lpstr>データベース（記入例）</vt:lpstr>
      <vt:lpstr>支出の部の内訳 (記入例) </vt:lpstr>
      <vt:lpstr>リスト</vt:lpstr>
      <vt:lpstr>'データベース（記入例）'!Print_Area</vt:lpstr>
      <vt:lpstr>開催実績詳細!Print_Area</vt:lpstr>
      <vt:lpstr>記入の仕方!Print_Area</vt:lpstr>
      <vt:lpstr>'支出の部の内訳 '!Print_Area</vt:lpstr>
      <vt:lpstr>'支出の部の内訳 (記入例) '!Print_Area</vt:lpstr>
      <vt:lpstr>事業実績書!Print_Area</vt:lpstr>
      <vt:lpstr>実績報告書!Print_Area</vt:lpstr>
      <vt:lpstr>'収支決算書 '!Print_Area</vt:lpstr>
      <vt:lpstr>'収支決算書 (記入例)'!Print_Area</vt:lpstr>
      <vt:lpstr>データベース!Print_Titles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道彦(a323)</dc:creator>
  <cp:lastModifiedBy>今井　良祐</cp:lastModifiedBy>
  <cp:lastPrinted>2022-11-30T05:26:49Z</cp:lastPrinted>
  <dcterms:created xsi:type="dcterms:W3CDTF">2018-09-14T08:05:34Z</dcterms:created>
  <dcterms:modified xsi:type="dcterms:W3CDTF">2024-02-07T02:30:09Z</dcterms:modified>
</cp:coreProperties>
</file>