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オープンデータ一覧" sheetId="7" r:id="rId1"/>
  </sheets>
  <definedNames>
    <definedName name="_xlnm.Print_Area" localSheetId="0">オープンデータ一覧!$A$1:$O$86</definedName>
    <definedName name="_xlnm.Print_Titles" localSheetId="0">オープンデータ一覧!$1:$1</definedName>
  </definedNames>
  <calcPr calcId="162913"/>
</workbook>
</file>

<file path=xl/calcChain.xml><?xml version="1.0" encoding="utf-8"?>
<calcChain xmlns="http://schemas.openxmlformats.org/spreadsheetml/2006/main">
  <c r="J86" i="7" l="1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</calcChain>
</file>

<file path=xl/sharedStrings.xml><?xml version="1.0" encoding="utf-8"?>
<sst xmlns="http://schemas.openxmlformats.org/spreadsheetml/2006/main" count="950" uniqueCount="312">
  <si>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</si>
  <si>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</si>
  <si>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</si>
  <si>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</si>
  <si>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</si>
  <si>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</si>
  <si>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</si>
  <si>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</si>
  <si>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</si>
  <si>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</si>
  <si>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</si>
  <si>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</si>
  <si>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</si>
  <si>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</si>
  <si>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</si>
  <si>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</si>
  <si>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大阪府</t>
    <rPh sb="0" eb="3">
      <t>オオサカフ</t>
    </rPh>
    <phoneticPr fontId="1"/>
  </si>
  <si>
    <t>富田林市</t>
    <rPh sb="0" eb="4">
      <t>トンダバヤシシ</t>
    </rPh>
    <phoneticPr fontId="1"/>
  </si>
  <si>
    <t>Webページ</t>
    <phoneticPr fontId="1"/>
  </si>
  <si>
    <t>行財政</t>
  </si>
  <si>
    <t>給与・定員管理等の状況について</t>
    <phoneticPr fontId="1"/>
  </si>
  <si>
    <t>職員の給与、定数の内訳、国、他団体との比較</t>
  </si>
  <si>
    <t>PDF</t>
    <phoneticPr fontId="1"/>
  </si>
  <si>
    <t>人事運営状況等の公表</t>
    <phoneticPr fontId="1"/>
  </si>
  <si>
    <t>給与、定数管理の状況</t>
    <phoneticPr fontId="1"/>
  </si>
  <si>
    <t>部門別職員数</t>
    <phoneticPr fontId="1"/>
  </si>
  <si>
    <t>過去10年の部門別職員数（H19～H28）</t>
    <phoneticPr fontId="1"/>
  </si>
  <si>
    <t>職種別の採用試験の志望者、競争倍率のデータ（H27～H29）</t>
  </si>
  <si>
    <t>情報公開の実績報告</t>
  </si>
  <si>
    <t>情報公開開示請求の件数</t>
  </si>
  <si>
    <t>個人情報開示の実績報告</t>
  </si>
  <si>
    <t>個人情報公開開示請求の件数</t>
  </si>
  <si>
    <t>洪水・土砂災害ハザードマップ</t>
  </si>
  <si>
    <t>富田林市全域の土砂災害、水害に対するハザードマップ</t>
  </si>
  <si>
    <t>MCA同報系防災無線設置箇所</t>
  </si>
  <si>
    <t>防災無線の設置場所</t>
  </si>
  <si>
    <t>富田林市の補助金一覧</t>
  </si>
  <si>
    <t>本市が交付する補助金の一覧</t>
  </si>
  <si>
    <t>決算より</t>
    <phoneticPr fontId="1"/>
  </si>
  <si>
    <t>本市の過去5年間の決算の状況</t>
  </si>
  <si>
    <t>歳入歳出予算執行状況</t>
  </si>
  <si>
    <t>3月31日現在の予算執行状況</t>
  </si>
  <si>
    <t>市町村財政状況資料集</t>
  </si>
  <si>
    <t>国に提出する本市の財政状況の一覧</t>
  </si>
  <si>
    <t>決算カード</t>
  </si>
  <si>
    <t>国に提出する本市の決算状況の一覧</t>
  </si>
  <si>
    <t>本市の一般会計当初予算書（画像）</t>
  </si>
  <si>
    <t>本市の特別会計当初予算書（画像）</t>
  </si>
  <si>
    <t>PDF（画像）</t>
    <phoneticPr fontId="1"/>
  </si>
  <si>
    <t>指名競争入札の結果</t>
  </si>
  <si>
    <t>PDF</t>
    <phoneticPr fontId="1"/>
  </si>
  <si>
    <t>250万円以上の公共工事の発注予定</t>
  </si>
  <si>
    <t>S25～H30年の3月末（年度により10月末）時点の市全体の人口</t>
  </si>
  <si>
    <t>Webページ</t>
  </si>
  <si>
    <t>町丁別人口（各月末時点）</t>
    <phoneticPr fontId="1"/>
  </si>
  <si>
    <t>町丁別の人口</t>
  </si>
  <si>
    <t>CSV</t>
    <phoneticPr fontId="1"/>
  </si>
  <si>
    <t>年齢別人口（各月末時点）</t>
  </si>
  <si>
    <t>年齢別の人口</t>
  </si>
  <si>
    <t>人口ピラミッド（各月末時点）</t>
  </si>
  <si>
    <t>年齢別人口及び人口ピラミッド</t>
  </si>
  <si>
    <t>PDF</t>
    <phoneticPr fontId="1"/>
  </si>
  <si>
    <t>町丁別の5歳刻みの人口</t>
  </si>
  <si>
    <t>国籍・年齢・性別別の人口</t>
  </si>
  <si>
    <t>し尿収集予定日</t>
  </si>
  <si>
    <t>地域別のし尿の汲み取り日程</t>
  </si>
  <si>
    <t>講座事業</t>
  </si>
  <si>
    <t>人権文化センターで実施している講座の一覧</t>
  </si>
  <si>
    <t>PDF</t>
    <phoneticPr fontId="1"/>
  </si>
  <si>
    <t>保育所入所状況</t>
  </si>
  <si>
    <t>各保育所の児童入所状況</t>
  </si>
  <si>
    <t>園庭開放</t>
  </si>
  <si>
    <t>各保育所の園庭開放等の日程</t>
    <phoneticPr fontId="1"/>
  </si>
  <si>
    <t>認知症介護家庭の交流会</t>
  </si>
  <si>
    <t>認知症の人を介護されている家族の交流会の日程</t>
  </si>
  <si>
    <t>介護保険事業者情報一覧</t>
  </si>
  <si>
    <t>市内介護保険事業者の一覧</t>
  </si>
  <si>
    <t>保健事業案内</t>
  </si>
  <si>
    <t>検診、予防接種、実施医療機関の一覧</t>
  </si>
  <si>
    <t>プレ☆ママパパ教室</t>
  </si>
  <si>
    <t>これから出産を控えた妊婦及びその夫を対象とした教室</t>
  </si>
  <si>
    <t>4か月児健康診査日程表</t>
  </si>
  <si>
    <t>検診の日程</t>
  </si>
  <si>
    <t>１歳７か月児健康診査日程表</t>
  </si>
  <si>
    <t>2歳6か月児歯科健康診査日程表</t>
  </si>
  <si>
    <t>3歳6か月児健康診査日程表</t>
  </si>
  <si>
    <t>富田林市らくらくバスマップ</t>
    <phoneticPr fontId="1"/>
  </si>
  <si>
    <t>富田林市内の近鉄バス、南海バス、金剛バス、レインボーバスの路線図</t>
  </si>
  <si>
    <t>レインボーバス時刻表</t>
    <phoneticPr fontId="1"/>
  </si>
  <si>
    <t>レインボーバスの時刻表</t>
  </si>
  <si>
    <t>道路台帳図</t>
  </si>
  <si>
    <t>道路の幅員、道路名を示す図面</t>
  </si>
  <si>
    <t>基準点</t>
    <phoneticPr fontId="1"/>
  </si>
  <si>
    <t>道路等に埋め込まれている基準点の位置</t>
    <phoneticPr fontId="1"/>
  </si>
  <si>
    <t>貸し農園のお知らせ</t>
  </si>
  <si>
    <t>市民向けの貸農園一覧</t>
  </si>
  <si>
    <t>各種相談日程（商工関係相談）</t>
  </si>
  <si>
    <t>商工関係の相談日程</t>
  </si>
  <si>
    <t>PDF</t>
  </si>
  <si>
    <t>PDF</t>
    <phoneticPr fontId="1"/>
  </si>
  <si>
    <t>就労相談等の日程</t>
  </si>
  <si>
    <t>水道・下水道料金早見表</t>
  </si>
  <si>
    <t>水道・下水道の料金表</t>
  </si>
  <si>
    <t>内水はん濫ハザードマップ</t>
  </si>
  <si>
    <t>富田林市全域の内水はん濫に対するハザードマップ</t>
  </si>
  <si>
    <t>小学校給食献立表</t>
  </si>
  <si>
    <t>小学校給食の献立</t>
  </si>
  <si>
    <t>中学校給食献立名</t>
  </si>
  <si>
    <t>中学校給食の献立名と写真</t>
  </si>
  <si>
    <t>中学校給食使用食品</t>
  </si>
  <si>
    <t>中学校給食の献立名と使用食品</t>
  </si>
  <si>
    <t>富田林市中学校の給食利用状況</t>
  </si>
  <si>
    <t>学校別の中学校給食利用状況</t>
  </si>
  <si>
    <t>小中学校一覧表</t>
  </si>
  <si>
    <t>市立小中学校の名称及び住所及び電話番号</t>
  </si>
  <si>
    <t>Webページ</t>
    <phoneticPr fontId="1"/>
  </si>
  <si>
    <t>幼教センターと各幼稚園の子育て支援（4月～5月）</t>
  </si>
  <si>
    <t>幼児教育センターで行っているイベントの日程</t>
    <phoneticPr fontId="1"/>
  </si>
  <si>
    <t>PDF</t>
    <phoneticPr fontId="1"/>
  </si>
  <si>
    <t>出前講座メニュー</t>
  </si>
  <si>
    <t>職員が出張して、市民の皆様に説明が可能な事業や制度の一覧</t>
  </si>
  <si>
    <t>自動車文庫「つつじ号」巡回日程表</t>
    <phoneticPr fontId="1"/>
  </si>
  <si>
    <t>自動車文庫の場所と巡回日時</t>
  </si>
  <si>
    <t>もよおしもの案内</t>
  </si>
  <si>
    <t>図書館で開かれるお話し会の日程</t>
  </si>
  <si>
    <t>としょかんカレンダー</t>
  </si>
  <si>
    <t>図書館の開館日カレンダー</t>
  </si>
  <si>
    <t>富田林市の資金管理・運用状況</t>
  </si>
  <si>
    <t>年別の資金管理、運用状況</t>
  </si>
  <si>
    <t>公民館開館カレンダー</t>
    <phoneticPr fontId="1"/>
  </si>
  <si>
    <t>公民館の開館日カレンダー</t>
    <phoneticPr fontId="1"/>
  </si>
  <si>
    <t>定例会日程</t>
  </si>
  <si>
    <t>年代別投票率</t>
  </si>
  <si>
    <t>投票率の推移</t>
  </si>
  <si>
    <t>投票所</t>
  </si>
  <si>
    <t>市議会の日程</t>
  </si>
  <si>
    <t>年代別の投票率</t>
  </si>
  <si>
    <t>平成元年以降に執行された選挙の投票率</t>
  </si>
  <si>
    <t>地形図</t>
    <rPh sb="0" eb="3">
      <t>チケイズ</t>
    </rPh>
    <phoneticPr fontId="1"/>
  </si>
  <si>
    <t>航空写真</t>
    <rPh sb="0" eb="2">
      <t>コウクウ</t>
    </rPh>
    <rPh sb="2" eb="4">
      <t>シャシン</t>
    </rPh>
    <phoneticPr fontId="1"/>
  </si>
  <si>
    <t>道路中心線</t>
    <rPh sb="0" eb="2">
      <t>ドウロ</t>
    </rPh>
    <rPh sb="2" eb="5">
      <t>チュウシンセン</t>
    </rPh>
    <phoneticPr fontId="1"/>
  </si>
  <si>
    <t>公共下水道供用開始区域</t>
    <rPh sb="0" eb="2">
      <t>コウキョウ</t>
    </rPh>
    <rPh sb="2" eb="5">
      <t>ゲスイドウ</t>
    </rPh>
    <rPh sb="5" eb="7">
      <t>キョウヨウ</t>
    </rPh>
    <rPh sb="7" eb="9">
      <t>カイシ</t>
    </rPh>
    <rPh sb="9" eb="11">
      <t>クイキ</t>
    </rPh>
    <phoneticPr fontId="1"/>
  </si>
  <si>
    <t>浄化槽PFI事業区域</t>
    <rPh sb="0" eb="3">
      <t>ジョウカソウ</t>
    </rPh>
    <rPh sb="6" eb="8">
      <t>ジギョウ</t>
    </rPh>
    <rPh sb="8" eb="10">
      <t>クイキ</t>
    </rPh>
    <phoneticPr fontId="1"/>
  </si>
  <si>
    <t>公共下水道汚水管渠</t>
    <rPh sb="0" eb="2">
      <t>コウキョウ</t>
    </rPh>
    <rPh sb="2" eb="5">
      <t>ゲスイドウ</t>
    </rPh>
    <rPh sb="5" eb="7">
      <t>オスイ</t>
    </rPh>
    <rPh sb="7" eb="9">
      <t>カンキョ</t>
    </rPh>
    <phoneticPr fontId="1"/>
  </si>
  <si>
    <t>公共下水道雨水管渠</t>
    <rPh sb="0" eb="2">
      <t>コウキョウ</t>
    </rPh>
    <rPh sb="2" eb="5">
      <t>ゲスイドウ</t>
    </rPh>
    <rPh sb="5" eb="7">
      <t>ウスイ</t>
    </rPh>
    <rPh sb="7" eb="9">
      <t>カンキョ</t>
    </rPh>
    <phoneticPr fontId="1"/>
  </si>
  <si>
    <t>公共下水道汚水人孔</t>
    <rPh sb="0" eb="2">
      <t>コウキョウ</t>
    </rPh>
    <rPh sb="2" eb="5">
      <t>ゲスイドウ</t>
    </rPh>
    <rPh sb="5" eb="7">
      <t>オスイ</t>
    </rPh>
    <rPh sb="7" eb="9">
      <t>ジンコウ</t>
    </rPh>
    <phoneticPr fontId="1"/>
  </si>
  <si>
    <t>公共下水道雨水人孔</t>
    <rPh sb="0" eb="2">
      <t>コウキョウ</t>
    </rPh>
    <rPh sb="2" eb="5">
      <t>ゲスイドウ</t>
    </rPh>
    <rPh sb="5" eb="7">
      <t>ウスイ</t>
    </rPh>
    <rPh sb="7" eb="9">
      <t>ジンコウ</t>
    </rPh>
    <phoneticPr fontId="1"/>
  </si>
  <si>
    <t>下水道・浄化槽整備実績</t>
    <rPh sb="0" eb="3">
      <t>ゲスイドウ</t>
    </rPh>
    <rPh sb="4" eb="7">
      <t>ジョウカソウ</t>
    </rPh>
    <rPh sb="7" eb="9">
      <t>セイビ</t>
    </rPh>
    <rPh sb="9" eb="11">
      <t>ジッセキ</t>
    </rPh>
    <phoneticPr fontId="1"/>
  </si>
  <si>
    <t>マンホールデザイン（汚水蓋）</t>
    <rPh sb="10" eb="12">
      <t>オスイ</t>
    </rPh>
    <rPh sb="12" eb="13">
      <t>フタ</t>
    </rPh>
    <phoneticPr fontId="1"/>
  </si>
  <si>
    <t>マンホールデザイン（雨水蓋）</t>
    <rPh sb="10" eb="12">
      <t>ウスイ</t>
    </rPh>
    <rPh sb="12" eb="13">
      <t>フタ</t>
    </rPh>
    <phoneticPr fontId="1"/>
  </si>
  <si>
    <t>市内全域の地形図（白地図）</t>
    <rPh sb="0" eb="2">
      <t>シナイ</t>
    </rPh>
    <rPh sb="2" eb="4">
      <t>ゼンイキ</t>
    </rPh>
    <rPh sb="5" eb="8">
      <t>チケイズ</t>
    </rPh>
    <rPh sb="9" eb="12">
      <t>ハクチズ</t>
    </rPh>
    <phoneticPr fontId="1"/>
  </si>
  <si>
    <t>市内全域の航空写真</t>
    <rPh sb="0" eb="2">
      <t>シナイ</t>
    </rPh>
    <rPh sb="2" eb="4">
      <t>ゼンイキ</t>
    </rPh>
    <rPh sb="5" eb="7">
      <t>コウクウ</t>
    </rPh>
    <rPh sb="7" eb="9">
      <t>シャシン</t>
    </rPh>
    <phoneticPr fontId="1"/>
  </si>
  <si>
    <t>市内全域における道路の中心線</t>
    <rPh sb="0" eb="2">
      <t>シナイ</t>
    </rPh>
    <rPh sb="2" eb="4">
      <t>ゼンイキ</t>
    </rPh>
    <rPh sb="8" eb="10">
      <t>ドウロ</t>
    </rPh>
    <rPh sb="11" eb="14">
      <t>チュウシンセン</t>
    </rPh>
    <phoneticPr fontId="1"/>
  </si>
  <si>
    <t>公共下水道の供用区域図</t>
    <rPh sb="0" eb="2">
      <t>コウキョウ</t>
    </rPh>
    <rPh sb="2" eb="5">
      <t>ゲスイドウ</t>
    </rPh>
    <rPh sb="6" eb="8">
      <t>キョウヨウ</t>
    </rPh>
    <rPh sb="8" eb="10">
      <t>クイキ</t>
    </rPh>
    <rPh sb="10" eb="11">
      <t>ズ</t>
    </rPh>
    <phoneticPr fontId="1"/>
  </si>
  <si>
    <t>浄化槽PFI事業の供用区域図</t>
    <rPh sb="0" eb="3">
      <t>ジョウカソウ</t>
    </rPh>
    <rPh sb="6" eb="8">
      <t>ジギョウ</t>
    </rPh>
    <rPh sb="9" eb="11">
      <t>キョウヨウ</t>
    </rPh>
    <rPh sb="11" eb="13">
      <t>クイキ</t>
    </rPh>
    <rPh sb="13" eb="14">
      <t>ズ</t>
    </rPh>
    <phoneticPr fontId="1"/>
  </si>
  <si>
    <t>公共下水道（汚水）の管路図面</t>
    <rPh sb="0" eb="2">
      <t>コウキョウ</t>
    </rPh>
    <rPh sb="2" eb="5">
      <t>ゲスイドウ</t>
    </rPh>
    <rPh sb="6" eb="8">
      <t>オスイ</t>
    </rPh>
    <rPh sb="10" eb="12">
      <t>カンロ</t>
    </rPh>
    <rPh sb="12" eb="14">
      <t>ズメン</t>
    </rPh>
    <phoneticPr fontId="1"/>
  </si>
  <si>
    <t>公共下水道（雨水）の管路図面</t>
    <rPh sb="0" eb="2">
      <t>コウキョウ</t>
    </rPh>
    <rPh sb="2" eb="5">
      <t>ゲスイドウ</t>
    </rPh>
    <rPh sb="6" eb="8">
      <t>アマミズ</t>
    </rPh>
    <rPh sb="10" eb="12">
      <t>カンロ</t>
    </rPh>
    <rPh sb="12" eb="14">
      <t>ズメン</t>
    </rPh>
    <phoneticPr fontId="1"/>
  </si>
  <si>
    <t>公共下水道（汚水）のマンホール位置図</t>
    <rPh sb="0" eb="2">
      <t>コウキョウ</t>
    </rPh>
    <rPh sb="2" eb="5">
      <t>ゲスイドウ</t>
    </rPh>
    <rPh sb="6" eb="8">
      <t>オスイ</t>
    </rPh>
    <rPh sb="15" eb="17">
      <t>イチ</t>
    </rPh>
    <rPh sb="17" eb="18">
      <t>ズ</t>
    </rPh>
    <phoneticPr fontId="1"/>
  </si>
  <si>
    <t>公共下水道（雨水）のマンホール位置図</t>
    <rPh sb="0" eb="2">
      <t>コウキョウ</t>
    </rPh>
    <rPh sb="2" eb="5">
      <t>ゲスイドウ</t>
    </rPh>
    <rPh sb="6" eb="8">
      <t>アマミズ</t>
    </rPh>
    <rPh sb="15" eb="17">
      <t>イチ</t>
    </rPh>
    <rPh sb="17" eb="18">
      <t>ズ</t>
    </rPh>
    <phoneticPr fontId="1"/>
  </si>
  <si>
    <t>下水道、浄化槽の整備実績、普及率</t>
    <rPh sb="0" eb="3">
      <t>ゲスイドウ</t>
    </rPh>
    <rPh sb="4" eb="7">
      <t>ジョウカソウ</t>
    </rPh>
    <rPh sb="8" eb="10">
      <t>セイビ</t>
    </rPh>
    <rPh sb="10" eb="12">
      <t>ジッセキ</t>
    </rPh>
    <rPh sb="13" eb="15">
      <t>フキュウ</t>
    </rPh>
    <rPh sb="15" eb="16">
      <t>リツ</t>
    </rPh>
    <phoneticPr fontId="1"/>
  </si>
  <si>
    <t>汚水マンホールのデザイン</t>
    <rPh sb="0" eb="2">
      <t>オスイ</t>
    </rPh>
    <phoneticPr fontId="1"/>
  </si>
  <si>
    <t>雨水マンホールのデザイン</t>
    <rPh sb="0" eb="2">
      <t>ウスイ</t>
    </rPh>
    <phoneticPr fontId="1"/>
  </si>
  <si>
    <t>shp</t>
    <phoneticPr fontId="1"/>
  </si>
  <si>
    <t>png</t>
    <phoneticPr fontId="1"/>
  </si>
  <si>
    <t>csv</t>
    <phoneticPr fontId="1"/>
  </si>
  <si>
    <t>png</t>
    <phoneticPr fontId="1"/>
  </si>
  <si>
    <t>png</t>
    <phoneticPr fontId="1"/>
  </si>
  <si>
    <t>272141</t>
    <phoneticPr fontId="1"/>
  </si>
  <si>
    <t>0001400001</t>
    <phoneticPr fontId="1"/>
  </si>
  <si>
    <t>0001400002</t>
  </si>
  <si>
    <t>0001400003</t>
  </si>
  <si>
    <t>0001400004</t>
  </si>
  <si>
    <t>0001400005</t>
  </si>
  <si>
    <t>0001400006</t>
  </si>
  <si>
    <t>0001400008</t>
  </si>
  <si>
    <t>0001400009</t>
  </si>
  <si>
    <t>0001400010</t>
  </si>
  <si>
    <t>0001400011</t>
  </si>
  <si>
    <t>0001400012</t>
  </si>
  <si>
    <t>0001400013</t>
  </si>
  <si>
    <t>0001400014</t>
  </si>
  <si>
    <t>0001400015</t>
  </si>
  <si>
    <t>0001400016</t>
  </si>
  <si>
    <t>0001400017</t>
  </si>
  <si>
    <t>0001400018</t>
  </si>
  <si>
    <t>0001400019</t>
  </si>
  <si>
    <t>0001400020</t>
  </si>
  <si>
    <t>0001400021</t>
  </si>
  <si>
    <t>0001400022</t>
  </si>
  <si>
    <t>0001400023</t>
  </si>
  <si>
    <t>0001400024</t>
  </si>
  <si>
    <t>0001400025</t>
  </si>
  <si>
    <t>0001400026</t>
  </si>
  <si>
    <t>0001400027</t>
  </si>
  <si>
    <t>0001400028</t>
  </si>
  <si>
    <t>0001400029</t>
  </si>
  <si>
    <t>0001400030</t>
  </si>
  <si>
    <t>0001400031</t>
  </si>
  <si>
    <t>0001400032</t>
  </si>
  <si>
    <t>0001400033</t>
  </si>
  <si>
    <t>0001400034</t>
  </si>
  <si>
    <t>0001400035</t>
  </si>
  <si>
    <t>0001400036</t>
  </si>
  <si>
    <t>0001400037</t>
  </si>
  <si>
    <t>0001400038</t>
  </si>
  <si>
    <t>0001400039</t>
  </si>
  <si>
    <t>0001400040</t>
  </si>
  <si>
    <t>0001400041</t>
  </si>
  <si>
    <t>0001400042</t>
  </si>
  <si>
    <t>0001400043</t>
  </si>
  <si>
    <t>0001400044</t>
  </si>
  <si>
    <t>0001400045</t>
  </si>
  <si>
    <t>0001400046</t>
  </si>
  <si>
    <t>0001400047</t>
  </si>
  <si>
    <t>0001400048</t>
  </si>
  <si>
    <t>0001400049</t>
  </si>
  <si>
    <t>0001400050</t>
  </si>
  <si>
    <t>0001400051</t>
  </si>
  <si>
    <t>0001400052</t>
  </si>
  <si>
    <t>0001400053</t>
  </si>
  <si>
    <t>0001400054</t>
  </si>
  <si>
    <t>0001400055</t>
  </si>
  <si>
    <t>0001400056</t>
  </si>
  <si>
    <t>0001400057</t>
  </si>
  <si>
    <t>0001400058</t>
  </si>
  <si>
    <t>0001400059</t>
  </si>
  <si>
    <t>0001400060</t>
  </si>
  <si>
    <t>0001400061</t>
  </si>
  <si>
    <t>0001400062</t>
  </si>
  <si>
    <t>0001400063</t>
  </si>
  <si>
    <t>0001400064</t>
  </si>
  <si>
    <t>0001400065</t>
  </si>
  <si>
    <t>0001400066</t>
  </si>
  <si>
    <t>0001400067</t>
  </si>
  <si>
    <t>0001400068</t>
  </si>
  <si>
    <t>0001400069</t>
  </si>
  <si>
    <t>0001400070</t>
  </si>
  <si>
    <t>0001400071</t>
  </si>
  <si>
    <t>0001400072</t>
  </si>
  <si>
    <t>0001400073</t>
  </si>
  <si>
    <t>0001400074</t>
  </si>
  <si>
    <t>0001400075</t>
  </si>
  <si>
    <t>0001400076</t>
  </si>
  <si>
    <t>0001400077</t>
  </si>
  <si>
    <t>その他</t>
  </si>
  <si>
    <t>司法・安全・環境</t>
  </si>
  <si>
    <t>人口・世帯</t>
  </si>
  <si>
    <t>社会保障・衛生</t>
  </si>
  <si>
    <t>教育・文化・スポーツ・生活</t>
  </si>
  <si>
    <t>運輸・観光</t>
  </si>
  <si>
    <t>エネルギー・水</t>
  </si>
  <si>
    <t>0001400078</t>
  </si>
  <si>
    <t>0001400079</t>
  </si>
  <si>
    <t>0001400080</t>
  </si>
  <si>
    <t>0001400081</t>
  </si>
  <si>
    <t>0001400082</t>
  </si>
  <si>
    <t>0001400083</t>
  </si>
  <si>
    <t>0001400084</t>
  </si>
  <si>
    <t>0001400085</t>
  </si>
  <si>
    <t>0001400086</t>
  </si>
  <si>
    <t>AED設置個所一覧</t>
    <rPh sb="3" eb="5">
      <t>セッチ</t>
    </rPh>
    <rPh sb="5" eb="7">
      <t>カショ</t>
    </rPh>
    <rPh sb="7" eb="9">
      <t>イチラン</t>
    </rPh>
    <phoneticPr fontId="1"/>
  </si>
  <si>
    <t>公衆LANアクセスポイント一覧</t>
    <rPh sb="0" eb="2">
      <t>コウシュウ</t>
    </rPh>
    <rPh sb="13" eb="15">
      <t>イチラン</t>
    </rPh>
    <phoneticPr fontId="1"/>
  </si>
  <si>
    <t>介護サービス事業所一覧</t>
    <rPh sb="0" eb="2">
      <t>カイゴ</t>
    </rPh>
    <rPh sb="6" eb="9">
      <t>ジギョウショ</t>
    </rPh>
    <rPh sb="9" eb="11">
      <t>イチラン</t>
    </rPh>
    <phoneticPr fontId="1"/>
  </si>
  <si>
    <t>文化財一覧</t>
    <rPh sb="0" eb="3">
      <t>ブンカザイ</t>
    </rPh>
    <rPh sb="3" eb="5">
      <t>イチラン</t>
    </rPh>
    <phoneticPr fontId="1"/>
  </si>
  <si>
    <t>観光施設一覧</t>
    <rPh sb="0" eb="2">
      <t>カンコウ</t>
    </rPh>
    <rPh sb="2" eb="4">
      <t>シセツ</t>
    </rPh>
    <rPh sb="4" eb="6">
      <t>イチラン</t>
    </rPh>
    <phoneticPr fontId="1"/>
  </si>
  <si>
    <t>公衆トイレ一覧</t>
    <rPh sb="0" eb="2">
      <t>コウシュウ</t>
    </rPh>
    <rPh sb="5" eb="7">
      <t>イチラン</t>
    </rPh>
    <phoneticPr fontId="1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</si>
  <si>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1"/>
  </si>
  <si>
    <t>地域年齢別人口</t>
    <rPh sb="0" eb="2">
      <t>チイキ</t>
    </rPh>
    <rPh sb="2" eb="4">
      <t>ネンレイ</t>
    </rPh>
    <rPh sb="4" eb="5">
      <t>ベツ</t>
    </rPh>
    <rPh sb="5" eb="7">
      <t>ジンコウ</t>
    </rPh>
    <phoneticPr fontId="1"/>
  </si>
  <si>
    <t>公共施設一覧</t>
    <rPh sb="0" eb="2">
      <t>コウキョウ</t>
    </rPh>
    <rPh sb="2" eb="4">
      <t>シセツ</t>
    </rPh>
    <rPh sb="4" eb="6">
      <t>イチラン</t>
    </rPh>
    <phoneticPr fontId="1"/>
  </si>
  <si>
    <t>子育て施設一覧</t>
    <rPh sb="0" eb="2">
      <t>コソダ</t>
    </rPh>
    <rPh sb="3" eb="5">
      <t>シセツ</t>
    </rPh>
    <rPh sb="5" eb="7">
      <t>イチラン</t>
    </rPh>
    <phoneticPr fontId="1"/>
  </si>
  <si>
    <t>市長交際費</t>
    <phoneticPr fontId="1"/>
  </si>
  <si>
    <t>市長交際費の内訳</t>
    <phoneticPr fontId="1"/>
  </si>
  <si>
    <t>課内または管理する施設内にある市が設置したAED位置情報</t>
    <rPh sb="0" eb="1">
      <t>カ</t>
    </rPh>
    <rPh sb="1" eb="2">
      <t>ナイ</t>
    </rPh>
    <rPh sb="5" eb="7">
      <t>カンリ</t>
    </rPh>
    <rPh sb="9" eb="11">
      <t>シセツ</t>
    </rPh>
    <rPh sb="11" eb="12">
      <t>ナイ</t>
    </rPh>
    <rPh sb="15" eb="16">
      <t>シ</t>
    </rPh>
    <rPh sb="17" eb="19">
      <t>セッチ</t>
    </rPh>
    <rPh sb="24" eb="26">
      <t>イチ</t>
    </rPh>
    <rPh sb="26" eb="28">
      <t>ジョウホウ</t>
    </rPh>
    <phoneticPr fontId="1"/>
  </si>
  <si>
    <t>課内または管理する施設内にある市が設置したFree Wi-Fi位置情報</t>
    <rPh sb="0" eb="1">
      <t>カ</t>
    </rPh>
    <rPh sb="1" eb="2">
      <t>ナイ</t>
    </rPh>
    <rPh sb="5" eb="7">
      <t>カンリ</t>
    </rPh>
    <rPh sb="9" eb="11">
      <t>シセツ</t>
    </rPh>
    <rPh sb="11" eb="12">
      <t>ナイ</t>
    </rPh>
    <rPh sb="15" eb="16">
      <t>シ</t>
    </rPh>
    <rPh sb="17" eb="19">
      <t>セッチ</t>
    </rPh>
    <rPh sb="31" eb="33">
      <t>イチ</t>
    </rPh>
    <rPh sb="33" eb="35">
      <t>ジョウホウ</t>
    </rPh>
    <phoneticPr fontId="1"/>
  </si>
  <si>
    <t>富田林市内の介護サービス事業所の情報</t>
    <rPh sb="0" eb="3">
      <t>トンダバヤシ</t>
    </rPh>
    <rPh sb="3" eb="5">
      <t>シナイ</t>
    </rPh>
    <rPh sb="6" eb="8">
      <t>カイゴ</t>
    </rPh>
    <rPh sb="12" eb="15">
      <t>ジギョウショ</t>
    </rPh>
    <rPh sb="16" eb="18">
      <t>ジョウホウ</t>
    </rPh>
    <phoneticPr fontId="1"/>
  </si>
  <si>
    <t>国または地方公共団体が指定、登録、選定を行った文化財の情報</t>
    <rPh sb="0" eb="1">
      <t>クニ</t>
    </rPh>
    <rPh sb="4" eb="6">
      <t>チホウ</t>
    </rPh>
    <rPh sb="6" eb="8">
      <t>コウキョウ</t>
    </rPh>
    <rPh sb="8" eb="10">
      <t>ダンタイ</t>
    </rPh>
    <rPh sb="11" eb="13">
      <t>シテイ</t>
    </rPh>
    <rPh sb="14" eb="16">
      <t>トウロク</t>
    </rPh>
    <rPh sb="17" eb="19">
      <t>センテイ</t>
    </rPh>
    <rPh sb="20" eb="21">
      <t>オコナ</t>
    </rPh>
    <rPh sb="23" eb="26">
      <t>ブンカザイ</t>
    </rPh>
    <rPh sb="27" eb="29">
      <t>ジョウホウ</t>
    </rPh>
    <phoneticPr fontId="1"/>
  </si>
  <si>
    <t>観光施設の情報一覧</t>
    <rPh sb="0" eb="2">
      <t>カンコウ</t>
    </rPh>
    <rPh sb="2" eb="4">
      <t>シセツ</t>
    </rPh>
    <rPh sb="5" eb="7">
      <t>ジョウホウ</t>
    </rPh>
    <rPh sb="7" eb="9">
      <t>イチラン</t>
    </rPh>
    <phoneticPr fontId="1"/>
  </si>
  <si>
    <t>公園や駅前広場等に設置している公衆トイレの位置一覧</t>
    <rPh sb="0" eb="2">
      <t>コウエン</t>
    </rPh>
    <rPh sb="3" eb="5">
      <t>エキマエ</t>
    </rPh>
    <rPh sb="5" eb="7">
      <t>ヒロバ</t>
    </rPh>
    <rPh sb="7" eb="8">
      <t>トウ</t>
    </rPh>
    <rPh sb="9" eb="11">
      <t>セッチ</t>
    </rPh>
    <rPh sb="15" eb="17">
      <t>コウシュウ</t>
    </rPh>
    <rPh sb="21" eb="23">
      <t>イチ</t>
    </rPh>
    <rPh sb="23" eb="25">
      <t>イチラン</t>
    </rPh>
    <phoneticPr fontId="1"/>
  </si>
  <si>
    <t>指定緊急避難場所の一覧</t>
    <rPh sb="0" eb="2">
      <t>シテイ</t>
    </rPh>
    <rPh sb="2" eb="4">
      <t>キンキュウ</t>
    </rPh>
    <rPh sb="4" eb="6">
      <t>ヒナン</t>
    </rPh>
    <rPh sb="6" eb="8">
      <t>バショ</t>
    </rPh>
    <rPh sb="9" eb="11">
      <t>イチラン</t>
    </rPh>
    <phoneticPr fontId="1"/>
  </si>
  <si>
    <t>地域別・5歳階級の人口</t>
    <rPh sb="0" eb="2">
      <t>チイキ</t>
    </rPh>
    <rPh sb="2" eb="3">
      <t>ベツ</t>
    </rPh>
    <rPh sb="5" eb="6">
      <t>サイ</t>
    </rPh>
    <rPh sb="6" eb="8">
      <t>カイキュウ</t>
    </rPh>
    <rPh sb="9" eb="11">
      <t>ジンコウ</t>
    </rPh>
    <phoneticPr fontId="1"/>
  </si>
  <si>
    <t>公共施設の一覧</t>
    <rPh sb="0" eb="2">
      <t>コウキョウ</t>
    </rPh>
    <rPh sb="2" eb="4">
      <t>シセツ</t>
    </rPh>
    <rPh sb="5" eb="7">
      <t>イチラン</t>
    </rPh>
    <phoneticPr fontId="1"/>
  </si>
  <si>
    <t>幼稚園、保育園、認定こども園の一覧</t>
    <rPh sb="0" eb="3">
      <t>ヨウチエン</t>
    </rPh>
    <rPh sb="4" eb="7">
      <t>ホイクエン</t>
    </rPh>
    <rPh sb="8" eb="10">
      <t>ニンテイ</t>
    </rPh>
    <rPh sb="13" eb="14">
      <t>エン</t>
    </rPh>
    <rPh sb="15" eb="17">
      <t>イチラン</t>
    </rPh>
    <phoneticPr fontId="1"/>
  </si>
  <si>
    <t>情報通信・科学技術</t>
  </si>
  <si>
    <t>PDF</t>
    <phoneticPr fontId="1"/>
  </si>
  <si>
    <t>PDF（画像）</t>
    <phoneticPr fontId="1"/>
  </si>
  <si>
    <t>職員採用試験の実施状況</t>
    <phoneticPr fontId="1"/>
  </si>
  <si>
    <t>当初予算書(一般会計）</t>
    <phoneticPr fontId="1"/>
  </si>
  <si>
    <t>当初予算書(特別会計）</t>
    <phoneticPr fontId="1"/>
  </si>
  <si>
    <t>指名競争入札結果（工事・測量・建設コンサルタント）</t>
    <phoneticPr fontId="1"/>
  </si>
  <si>
    <t>指名競争入札等結果（物品・管理等業務委託）</t>
    <phoneticPr fontId="1"/>
  </si>
  <si>
    <t>人口の推移（各年3月末現在）</t>
    <phoneticPr fontId="1"/>
  </si>
  <si>
    <t>町丁字別年齢別人口（5歳階級）（9月末及び3月末現在）</t>
    <phoneticPr fontId="1"/>
  </si>
  <si>
    <t>国籍別年齢別男女別人口（各月末時点）</t>
    <phoneticPr fontId="1"/>
  </si>
  <si>
    <t>1か月に1回</t>
    <rPh sb="2" eb="3">
      <t>ゲツ</t>
    </rPh>
    <rPh sb="5" eb="6">
      <t>カイ</t>
    </rPh>
    <phoneticPr fontId="2"/>
  </si>
  <si>
    <t>1年に1回</t>
    <rPh sb="1" eb="2">
      <t>ネン</t>
    </rPh>
    <rPh sb="4" eb="5">
      <t>カイ</t>
    </rPh>
    <phoneticPr fontId="2"/>
  </si>
  <si>
    <t>随時</t>
    <rPh sb="0" eb="2">
      <t>ズイジ</t>
    </rPh>
    <phoneticPr fontId="2"/>
  </si>
  <si>
    <t>半年に1回</t>
    <rPh sb="0" eb="2">
      <t>ハントシ</t>
    </rPh>
    <rPh sb="4" eb="5">
      <t>カイ</t>
    </rPh>
    <phoneticPr fontId="2"/>
  </si>
  <si>
    <t>3か月に1回</t>
    <rPh sb="2" eb="3">
      <t>ゲツ</t>
    </rPh>
    <rPh sb="5" eb="6">
      <t>カイ</t>
    </rPh>
    <phoneticPr fontId="2"/>
  </si>
  <si>
    <t>Webページ</t>
    <phoneticPr fontId="1"/>
  </si>
  <si>
    <t>各投票所の位置</t>
    <phoneticPr fontId="1"/>
  </si>
  <si>
    <t>CC BYに準拠</t>
    <rPh sb="6" eb="8">
      <t>ジュンキョ</t>
    </rPh>
    <phoneticPr fontId="1"/>
  </si>
  <si>
    <t>Webページ;PDF</t>
    <phoneticPr fontId="1"/>
  </si>
  <si>
    <t>Webページ;PDF</t>
    <phoneticPr fontId="1"/>
  </si>
  <si>
    <t>shp;kml</t>
    <phoneticPr fontId="1"/>
  </si>
  <si>
    <t>1年に1回最新データの公開を行う</t>
  </si>
  <si>
    <t>CSV;xlsx</t>
    <phoneticPr fontId="1"/>
  </si>
  <si>
    <t>CSV;xlsx</t>
    <phoneticPr fontId="1"/>
  </si>
  <si>
    <t>ごみの分け方・出し方</t>
    <phoneticPr fontId="1"/>
  </si>
  <si>
    <t>PDF</t>
    <phoneticPr fontId="1"/>
  </si>
  <si>
    <t>ごみ収集日程表と品目別ごみ分別表</t>
    <phoneticPr fontId="1"/>
  </si>
  <si>
    <t>各種相談日程（労働相談・障がい者就業生活相談・就労支援相談）</t>
    <phoneticPr fontId="1"/>
  </si>
  <si>
    <t>発注予定工事等の公表について</t>
    <rPh sb="4" eb="6">
      <t>コウジ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</si>
</sst>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view="pageBreakPreview" zoomScaleNormal="100" zoomScaleSheetLayoutView="100" workbookViewId="0">
      <pane ySplit="1" topLeftCell="A2" activePane="bottomLeft" state="frozen"/>
      <selection pane="bottomLeft" activeCell="E31" sqref="E31"/>
    </sheetView>
  </sheetViews>
  <sheetFormatPr defaultRowHeight="15.75" x14ac:dyDescent="0.15"/>
  <cols>
    <col min="1" max="1" width="14.125" style="9" customWidth="1"/>
    <col min="2" max="2" width="13.25" style="9" bestFit="1" customWidth="1"/>
    <col min="3" max="4" width="11.25" style="9" bestFit="1" customWidth="1"/>
    <col min="5" max="5" width="54.125" style="6" bestFit="1" customWidth="1"/>
    <col min="6" max="6" width="58.625" style="6" bestFit="1" customWidth="1"/>
    <col min="7" max="7" width="15.625" style="9" bestFit="1" customWidth="1"/>
    <col min="8" max="8" width="23" style="10" bestFit="1" customWidth="1"/>
    <col min="9" max="9" width="10.75" style="9" bestFit="1" customWidth="1"/>
    <col min="10" max="10" width="17.875" style="6" customWidth="1"/>
    <col min="11" max="11" width="12.625" style="9" bestFit="1" customWidth="1"/>
    <col min="12" max="12" width="12.25" style="9" customWidth="1"/>
    <col min="13" max="14" width="12.75" style="12" bestFit="1" customWidth="1"/>
    <col min="15" max="15" width="18" style="6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3" t="s">
        <v>10</v>
      </c>
      <c r="O1" s="3" t="s">
        <v>1</v>
      </c>
    </row>
    <row r="2" spans="1:15" x14ac:dyDescent="0.15">
      <c r="A2" s="7" t="s">
        <v>167</v>
      </c>
      <c r="B2" s="7" t="s">
        <v>168</v>
      </c>
      <c r="C2" s="7" t="s">
        <v>16</v>
      </c>
      <c r="D2" s="7" t="s">
        <v>17</v>
      </c>
      <c r="E2" s="5" t="s">
        <v>260</v>
      </c>
      <c r="F2" s="5" t="s">
        <v>272</v>
      </c>
      <c r="G2" s="7" t="s">
        <v>306</v>
      </c>
      <c r="H2" s="8" t="s">
        <v>247</v>
      </c>
      <c r="I2" s="7" t="s">
        <v>294</v>
      </c>
      <c r="J2" s="5"/>
      <c r="K2" s="7" t="s">
        <v>15</v>
      </c>
      <c r="L2" s="7" t="s">
        <v>300</v>
      </c>
      <c r="M2" s="11">
        <v>43893</v>
      </c>
      <c r="N2" s="11">
        <v>43893</v>
      </c>
      <c r="O2" s="5"/>
    </row>
    <row r="3" spans="1:15" x14ac:dyDescent="0.15">
      <c r="A3" s="7" t="s">
        <v>167</v>
      </c>
      <c r="B3" s="7" t="s">
        <v>169</v>
      </c>
      <c r="C3" s="7" t="s">
        <v>16</v>
      </c>
      <c r="D3" s="7" t="s">
        <v>17</v>
      </c>
      <c r="E3" s="5" t="s">
        <v>261</v>
      </c>
      <c r="F3" s="5" t="s">
        <v>273</v>
      </c>
      <c r="G3" s="7" t="s">
        <v>305</v>
      </c>
      <c r="H3" s="8" t="s">
        <v>282</v>
      </c>
      <c r="I3" s="7" t="s">
        <v>294</v>
      </c>
      <c r="J3" s="5"/>
      <c r="K3" s="7" t="s">
        <v>15</v>
      </c>
      <c r="L3" s="7" t="s">
        <v>300</v>
      </c>
      <c r="M3" s="11">
        <v>43893</v>
      </c>
      <c r="N3" s="11">
        <v>43893</v>
      </c>
      <c r="O3" s="5"/>
    </row>
    <row r="4" spans="1:15" x14ac:dyDescent="0.15">
      <c r="A4" s="7" t="s">
        <v>167</v>
      </c>
      <c r="B4" s="7" t="s">
        <v>170</v>
      </c>
      <c r="C4" s="7" t="s">
        <v>16</v>
      </c>
      <c r="D4" s="7" t="s">
        <v>17</v>
      </c>
      <c r="E4" s="5" t="s">
        <v>262</v>
      </c>
      <c r="F4" s="5" t="s">
        <v>274</v>
      </c>
      <c r="G4" s="7" t="s">
        <v>305</v>
      </c>
      <c r="H4" s="8" t="s">
        <v>247</v>
      </c>
      <c r="I4" s="7" t="s">
        <v>294</v>
      </c>
      <c r="J4" s="5"/>
      <c r="K4" s="7" t="s">
        <v>15</v>
      </c>
      <c r="L4" s="7" t="s">
        <v>300</v>
      </c>
      <c r="M4" s="11">
        <v>43893</v>
      </c>
      <c r="N4" s="11">
        <v>43893</v>
      </c>
      <c r="O4" s="5"/>
    </row>
    <row r="5" spans="1:15" x14ac:dyDescent="0.15">
      <c r="A5" s="7" t="s">
        <v>167</v>
      </c>
      <c r="B5" s="7" t="s">
        <v>171</v>
      </c>
      <c r="C5" s="7" t="s">
        <v>16</v>
      </c>
      <c r="D5" s="7" t="s">
        <v>17</v>
      </c>
      <c r="E5" s="5" t="s">
        <v>263</v>
      </c>
      <c r="F5" s="5" t="s">
        <v>275</v>
      </c>
      <c r="G5" s="7" t="s">
        <v>305</v>
      </c>
      <c r="H5" s="8" t="s">
        <v>248</v>
      </c>
      <c r="I5" s="7" t="s">
        <v>294</v>
      </c>
      <c r="J5" s="5"/>
      <c r="K5" s="7" t="s">
        <v>15</v>
      </c>
      <c r="L5" s="7" t="s">
        <v>300</v>
      </c>
      <c r="M5" s="11">
        <v>43893</v>
      </c>
      <c r="N5" s="11">
        <v>43893</v>
      </c>
      <c r="O5" s="5"/>
    </row>
    <row r="6" spans="1:15" x14ac:dyDescent="0.15">
      <c r="A6" s="7" t="s">
        <v>167</v>
      </c>
      <c r="B6" s="7" t="s">
        <v>172</v>
      </c>
      <c r="C6" s="7" t="s">
        <v>16</v>
      </c>
      <c r="D6" s="7" t="s">
        <v>17</v>
      </c>
      <c r="E6" s="5" t="s">
        <v>264</v>
      </c>
      <c r="F6" s="5" t="s">
        <v>276</v>
      </c>
      <c r="G6" s="7" t="s">
        <v>305</v>
      </c>
      <c r="H6" s="8" t="s">
        <v>249</v>
      </c>
      <c r="I6" s="7" t="s">
        <v>294</v>
      </c>
      <c r="J6" s="5"/>
      <c r="K6" s="7" t="s">
        <v>15</v>
      </c>
      <c r="L6" s="7" t="s">
        <v>300</v>
      </c>
      <c r="M6" s="11">
        <v>43893</v>
      </c>
      <c r="N6" s="11">
        <v>43893</v>
      </c>
      <c r="O6" s="5"/>
    </row>
    <row r="7" spans="1:15" x14ac:dyDescent="0.15">
      <c r="A7" s="7" t="s">
        <v>167</v>
      </c>
      <c r="B7" s="7" t="s">
        <v>173</v>
      </c>
      <c r="C7" s="7" t="s">
        <v>16</v>
      </c>
      <c r="D7" s="7" t="s">
        <v>17</v>
      </c>
      <c r="E7" s="5" t="s">
        <v>265</v>
      </c>
      <c r="F7" s="5" t="s">
        <v>277</v>
      </c>
      <c r="G7" s="7" t="s">
        <v>305</v>
      </c>
      <c r="H7" s="8" t="s">
        <v>247</v>
      </c>
      <c r="I7" s="7" t="s">
        <v>294</v>
      </c>
      <c r="J7" s="5"/>
      <c r="K7" s="7" t="s">
        <v>15</v>
      </c>
      <c r="L7" s="7" t="s">
        <v>300</v>
      </c>
      <c r="M7" s="11">
        <v>43893</v>
      </c>
      <c r="N7" s="11">
        <v>43893</v>
      </c>
      <c r="O7" s="5"/>
    </row>
    <row r="8" spans="1:15" x14ac:dyDescent="0.15">
      <c r="A8" s="7" t="s">
        <v>167</v>
      </c>
      <c r="B8" s="7" t="s">
        <v>174</v>
      </c>
      <c r="C8" s="7" t="s">
        <v>16</v>
      </c>
      <c r="D8" s="7" t="s">
        <v>17</v>
      </c>
      <c r="E8" s="5" t="s">
        <v>266</v>
      </c>
      <c r="F8" s="5" t="s">
        <v>278</v>
      </c>
      <c r="G8" s="7" t="s">
        <v>305</v>
      </c>
      <c r="H8" s="8" t="s">
        <v>245</v>
      </c>
      <c r="I8" s="7" t="s">
        <v>294</v>
      </c>
      <c r="J8" s="5"/>
      <c r="K8" s="7" t="s">
        <v>15</v>
      </c>
      <c r="L8" s="7" t="s">
        <v>300</v>
      </c>
      <c r="M8" s="11">
        <v>43893</v>
      </c>
      <c r="N8" s="11">
        <v>43893</v>
      </c>
      <c r="O8" s="5"/>
    </row>
    <row r="9" spans="1:15" ht="31.5" x14ac:dyDescent="0.15">
      <c r="A9" s="7" t="s">
        <v>167</v>
      </c>
      <c r="B9" s="7" t="s">
        <v>175</v>
      </c>
      <c r="C9" s="7" t="s">
        <v>16</v>
      </c>
      <c r="D9" s="7" t="s">
        <v>17</v>
      </c>
      <c r="E9" s="5" t="s">
        <v>267</v>
      </c>
      <c r="F9" s="5" t="s">
        <v>279</v>
      </c>
      <c r="G9" s="7" t="s">
        <v>305</v>
      </c>
      <c r="H9" s="8" t="s">
        <v>246</v>
      </c>
      <c r="I9" s="7"/>
      <c r="J9" s="5"/>
      <c r="K9" s="7" t="s">
        <v>15</v>
      </c>
      <c r="L9" s="7" t="s">
        <v>300</v>
      </c>
      <c r="M9" s="11">
        <v>43893</v>
      </c>
      <c r="N9" s="11">
        <v>43893</v>
      </c>
      <c r="O9" s="5" t="s">
        <v>304</v>
      </c>
    </row>
    <row r="10" spans="1:15" x14ac:dyDescent="0.15">
      <c r="A10" s="7" t="s">
        <v>167</v>
      </c>
      <c r="B10" s="7" t="s">
        <v>176</v>
      </c>
      <c r="C10" s="7" t="s">
        <v>16</v>
      </c>
      <c r="D10" s="7" t="s">
        <v>17</v>
      </c>
      <c r="E10" s="5" t="s">
        <v>268</v>
      </c>
      <c r="F10" s="5" t="s">
        <v>280</v>
      </c>
      <c r="G10" s="7" t="s">
        <v>305</v>
      </c>
      <c r="H10" s="8" t="s">
        <v>19</v>
      </c>
      <c r="I10" s="7" t="s">
        <v>294</v>
      </c>
      <c r="J10" s="5"/>
      <c r="K10" s="7" t="s">
        <v>15</v>
      </c>
      <c r="L10" s="7" t="s">
        <v>300</v>
      </c>
      <c r="M10" s="11">
        <v>43893</v>
      </c>
      <c r="N10" s="11">
        <v>43893</v>
      </c>
      <c r="O10" s="5"/>
    </row>
    <row r="11" spans="1:15" x14ac:dyDescent="0.15">
      <c r="A11" s="7" t="s">
        <v>167</v>
      </c>
      <c r="B11" s="7" t="s">
        <v>177</v>
      </c>
      <c r="C11" s="7" t="s">
        <v>16</v>
      </c>
      <c r="D11" s="7" t="s">
        <v>17</v>
      </c>
      <c r="E11" s="5" t="s">
        <v>269</v>
      </c>
      <c r="F11" s="5" t="s">
        <v>281</v>
      </c>
      <c r="G11" s="7" t="s">
        <v>305</v>
      </c>
      <c r="H11" s="8" t="s">
        <v>248</v>
      </c>
      <c r="I11" s="7" t="s">
        <v>294</v>
      </c>
      <c r="J11" s="5"/>
      <c r="K11" s="7" t="s">
        <v>15</v>
      </c>
      <c r="L11" s="7" t="s">
        <v>300</v>
      </c>
      <c r="M11" s="11">
        <v>43893</v>
      </c>
      <c r="N11" s="11">
        <v>43893</v>
      </c>
      <c r="O11" s="5"/>
    </row>
    <row r="12" spans="1:15" ht="63" x14ac:dyDescent="0.15">
      <c r="A12" s="7" t="s">
        <v>167</v>
      </c>
      <c r="B12" s="7" t="s">
        <v>178</v>
      </c>
      <c r="C12" s="7" t="s">
        <v>16</v>
      </c>
      <c r="D12" s="7" t="s">
        <v>17</v>
      </c>
      <c r="E12" s="5" t="s">
        <v>270</v>
      </c>
      <c r="F12" s="5" t="s">
        <v>271</v>
      </c>
      <c r="G12" s="7" t="s">
        <v>18</v>
      </c>
      <c r="H12" s="8" t="s">
        <v>19</v>
      </c>
      <c r="I12" s="7" t="s">
        <v>293</v>
      </c>
      <c r="J12" s="5" t="str">
        <f>HYPERLINK("#", "https://www.city.tondabayashi.lg.jp/site/schedule/28030.html")</f>
        <v>https://www.city.tondabayashi.lg.jp/site/schedule/28030.html</v>
      </c>
      <c r="K12" s="7" t="s">
        <v>15</v>
      </c>
      <c r="L12" s="7" t="s">
        <v>300</v>
      </c>
      <c r="M12" s="11">
        <v>43893</v>
      </c>
      <c r="N12" s="11">
        <v>43893</v>
      </c>
      <c r="O12" s="5"/>
    </row>
    <row r="13" spans="1:15" ht="63" x14ac:dyDescent="0.15">
      <c r="A13" s="7" t="s">
        <v>167</v>
      </c>
      <c r="B13" s="7" t="s">
        <v>179</v>
      </c>
      <c r="C13" s="7" t="s">
        <v>16</v>
      </c>
      <c r="D13" s="7" t="s">
        <v>17</v>
      </c>
      <c r="E13" s="5" t="s">
        <v>20</v>
      </c>
      <c r="F13" s="5" t="s">
        <v>21</v>
      </c>
      <c r="G13" s="7" t="s">
        <v>22</v>
      </c>
      <c r="H13" s="8" t="s">
        <v>19</v>
      </c>
      <c r="I13" s="7" t="s">
        <v>294</v>
      </c>
      <c r="J13" s="5" t="str">
        <f>HYPERLINK("#", "https://www.city.tondabayashi.lg.jp/soshiki/3/1845.html")</f>
        <v>https://www.city.tondabayashi.lg.jp/soshiki/3/1845.html</v>
      </c>
      <c r="K13" s="7" t="s">
        <v>15</v>
      </c>
      <c r="L13" s="7" t="s">
        <v>300</v>
      </c>
      <c r="M13" s="11">
        <v>43893</v>
      </c>
      <c r="N13" s="11">
        <v>43893</v>
      </c>
      <c r="O13" s="5"/>
    </row>
    <row r="14" spans="1:15" ht="63" x14ac:dyDescent="0.15">
      <c r="A14" s="7" t="s">
        <v>167</v>
      </c>
      <c r="B14" s="7" t="s">
        <v>180</v>
      </c>
      <c r="C14" s="7" t="s">
        <v>16</v>
      </c>
      <c r="D14" s="7" t="s">
        <v>17</v>
      </c>
      <c r="E14" s="5" t="s">
        <v>23</v>
      </c>
      <c r="F14" s="5" t="s">
        <v>24</v>
      </c>
      <c r="G14" s="7" t="s">
        <v>22</v>
      </c>
      <c r="H14" s="8" t="s">
        <v>19</v>
      </c>
      <c r="I14" s="7" t="s">
        <v>294</v>
      </c>
      <c r="J14" s="5" t="str">
        <f>HYPERLINK("#", "https://www.city.tondabayashi.lg.jp/soshiki/3/1845.html")</f>
        <v>https://www.city.tondabayashi.lg.jp/soshiki/3/1845.html</v>
      </c>
      <c r="K14" s="7" t="s">
        <v>15</v>
      </c>
      <c r="L14" s="7" t="s">
        <v>300</v>
      </c>
      <c r="M14" s="11">
        <v>43893</v>
      </c>
      <c r="N14" s="11">
        <v>43893</v>
      </c>
      <c r="O14" s="5"/>
    </row>
    <row r="15" spans="1:15" ht="63" x14ac:dyDescent="0.15">
      <c r="A15" s="7" t="s">
        <v>167</v>
      </c>
      <c r="B15" s="7" t="s">
        <v>181</v>
      </c>
      <c r="C15" s="7" t="s">
        <v>16</v>
      </c>
      <c r="D15" s="7" t="s">
        <v>17</v>
      </c>
      <c r="E15" s="5" t="s">
        <v>25</v>
      </c>
      <c r="F15" s="5" t="s">
        <v>26</v>
      </c>
      <c r="G15" s="7" t="s">
        <v>22</v>
      </c>
      <c r="H15" s="8" t="s">
        <v>19</v>
      </c>
      <c r="I15" s="7" t="s">
        <v>295</v>
      </c>
      <c r="J15" s="5" t="str">
        <f>HYPERLINK("#", "https://www.city.tondabayashi.lg.jp/soshiki/3/1845.html")</f>
        <v>https://www.city.tondabayashi.lg.jp/soshiki/3/1845.html</v>
      </c>
      <c r="K15" s="7" t="s">
        <v>15</v>
      </c>
      <c r="L15" s="7" t="s">
        <v>300</v>
      </c>
      <c r="M15" s="11">
        <v>43893</v>
      </c>
      <c r="N15" s="11">
        <v>43893</v>
      </c>
      <c r="O15" s="5"/>
    </row>
    <row r="16" spans="1:15" ht="63" x14ac:dyDescent="0.15">
      <c r="A16" s="7" t="s">
        <v>167</v>
      </c>
      <c r="B16" s="7" t="s">
        <v>182</v>
      </c>
      <c r="C16" s="7" t="s">
        <v>16</v>
      </c>
      <c r="D16" s="7" t="s">
        <v>17</v>
      </c>
      <c r="E16" s="5" t="s">
        <v>285</v>
      </c>
      <c r="F16" s="5" t="s">
        <v>27</v>
      </c>
      <c r="G16" s="7" t="s">
        <v>22</v>
      </c>
      <c r="H16" s="8" t="s">
        <v>19</v>
      </c>
      <c r="I16" s="7" t="s">
        <v>294</v>
      </c>
      <c r="J16" s="5" t="str">
        <f>HYPERLINK("#", "https://www.city.tondabayashi.lg.jp/site/jinji/1855.html")</f>
        <v>https://www.city.tondabayashi.lg.jp/site/jinji/1855.html</v>
      </c>
      <c r="K16" s="7" t="s">
        <v>15</v>
      </c>
      <c r="L16" s="7" t="s">
        <v>300</v>
      </c>
      <c r="M16" s="11">
        <v>43893</v>
      </c>
      <c r="N16" s="11">
        <v>43893</v>
      </c>
      <c r="O16" s="5"/>
    </row>
    <row r="17" spans="1:15" ht="63" x14ac:dyDescent="0.15">
      <c r="A17" s="7" t="s">
        <v>167</v>
      </c>
      <c r="B17" s="7" t="s">
        <v>183</v>
      </c>
      <c r="C17" s="7" t="s">
        <v>16</v>
      </c>
      <c r="D17" s="7" t="s">
        <v>17</v>
      </c>
      <c r="E17" s="5" t="s">
        <v>28</v>
      </c>
      <c r="F17" s="5" t="s">
        <v>29</v>
      </c>
      <c r="G17" s="7" t="s">
        <v>22</v>
      </c>
      <c r="H17" s="8" t="s">
        <v>19</v>
      </c>
      <c r="I17" s="7" t="s">
        <v>294</v>
      </c>
      <c r="J17" s="5" t="str">
        <f>HYPERLINK("#", "https://www.city.tondabayashi.lg.jp/soshiki/6/1601.html")</f>
        <v>https://www.city.tondabayashi.lg.jp/soshiki/6/1601.html</v>
      </c>
      <c r="K17" s="7" t="s">
        <v>15</v>
      </c>
      <c r="L17" s="7" t="s">
        <v>300</v>
      </c>
      <c r="M17" s="11">
        <v>43893</v>
      </c>
      <c r="N17" s="11">
        <v>43893</v>
      </c>
      <c r="O17" s="5"/>
    </row>
    <row r="18" spans="1:15" ht="63" x14ac:dyDescent="0.15">
      <c r="A18" s="7" t="s">
        <v>167</v>
      </c>
      <c r="B18" s="7" t="s">
        <v>184</v>
      </c>
      <c r="C18" s="7" t="s">
        <v>16</v>
      </c>
      <c r="D18" s="7" t="s">
        <v>17</v>
      </c>
      <c r="E18" s="5" t="s">
        <v>30</v>
      </c>
      <c r="F18" s="5" t="s">
        <v>31</v>
      </c>
      <c r="G18" s="7" t="s">
        <v>22</v>
      </c>
      <c r="H18" s="8" t="s">
        <v>19</v>
      </c>
      <c r="I18" s="7" t="s">
        <v>294</v>
      </c>
      <c r="J18" s="5" t="str">
        <f>HYPERLINK("#", "https://www.city.tondabayashi.lg.jp/soshiki/6/1702.html")</f>
        <v>https://www.city.tondabayashi.lg.jp/soshiki/6/1702.html</v>
      </c>
      <c r="K18" s="7" t="s">
        <v>15</v>
      </c>
      <c r="L18" s="7" t="s">
        <v>300</v>
      </c>
      <c r="M18" s="11">
        <v>43893</v>
      </c>
      <c r="N18" s="11">
        <v>43893</v>
      </c>
      <c r="O18" s="5"/>
    </row>
    <row r="19" spans="1:15" ht="63" x14ac:dyDescent="0.15">
      <c r="A19" s="7" t="s">
        <v>167</v>
      </c>
      <c r="B19" s="7" t="s">
        <v>185</v>
      </c>
      <c r="C19" s="7" t="s">
        <v>16</v>
      </c>
      <c r="D19" s="7" t="s">
        <v>17</v>
      </c>
      <c r="E19" s="5" t="s">
        <v>32</v>
      </c>
      <c r="F19" s="5" t="s">
        <v>33</v>
      </c>
      <c r="G19" s="7" t="s">
        <v>283</v>
      </c>
      <c r="H19" s="8" t="s">
        <v>245</v>
      </c>
      <c r="I19" s="7" t="s">
        <v>295</v>
      </c>
      <c r="J19" s="5" t="str">
        <f>HYPERLINK("#", "https://www.city.tondabayashi.lg.jp/soshiki/7/32388.html")</f>
        <v>https://www.city.tondabayashi.lg.jp/soshiki/7/32388.html</v>
      </c>
      <c r="K19" s="7" t="s">
        <v>15</v>
      </c>
      <c r="L19" s="7" t="s">
        <v>300</v>
      </c>
      <c r="M19" s="11">
        <v>43893</v>
      </c>
      <c r="N19" s="11">
        <v>43893</v>
      </c>
      <c r="O19" s="5"/>
    </row>
    <row r="20" spans="1:15" ht="63" x14ac:dyDescent="0.15">
      <c r="A20" s="7" t="s">
        <v>167</v>
      </c>
      <c r="B20" s="7" t="s">
        <v>186</v>
      </c>
      <c r="C20" s="7" t="s">
        <v>16</v>
      </c>
      <c r="D20" s="7" t="s">
        <v>17</v>
      </c>
      <c r="E20" s="5" t="s">
        <v>34</v>
      </c>
      <c r="F20" s="5" t="s">
        <v>35</v>
      </c>
      <c r="G20" s="7" t="s">
        <v>22</v>
      </c>
      <c r="H20" s="8" t="s">
        <v>245</v>
      </c>
      <c r="I20" s="7" t="s">
        <v>295</v>
      </c>
      <c r="J20" s="5" t="str">
        <f>HYPERLINK("#", "https://www.city.tondabayashi.lg.jp/soshiki/7/9223.html")</f>
        <v>https://www.city.tondabayashi.lg.jp/soshiki/7/9223.html</v>
      </c>
      <c r="K20" s="7" t="s">
        <v>15</v>
      </c>
      <c r="L20" s="7" t="s">
        <v>300</v>
      </c>
      <c r="M20" s="11">
        <v>43893</v>
      </c>
      <c r="N20" s="11">
        <v>43893</v>
      </c>
      <c r="O20" s="5"/>
    </row>
    <row r="21" spans="1:15" ht="63" x14ac:dyDescent="0.15">
      <c r="A21" s="7" t="s">
        <v>167</v>
      </c>
      <c r="B21" s="7" t="s">
        <v>187</v>
      </c>
      <c r="C21" s="7" t="s">
        <v>16</v>
      </c>
      <c r="D21" s="7" t="s">
        <v>17</v>
      </c>
      <c r="E21" s="5" t="s">
        <v>36</v>
      </c>
      <c r="F21" s="5" t="s">
        <v>37</v>
      </c>
      <c r="G21" s="7" t="s">
        <v>22</v>
      </c>
      <c r="H21" s="8" t="s">
        <v>19</v>
      </c>
      <c r="I21" s="7" t="s">
        <v>294</v>
      </c>
      <c r="J21" s="5" t="str">
        <f>HYPERLINK("#", "https://www.city.tondabayashi.lg.jp/soshiki/9/3098.html")</f>
        <v>https://www.city.tondabayashi.lg.jp/soshiki/9/3098.html</v>
      </c>
      <c r="K21" s="7" t="s">
        <v>15</v>
      </c>
      <c r="L21" s="7" t="s">
        <v>300</v>
      </c>
      <c r="M21" s="11">
        <v>43893</v>
      </c>
      <c r="N21" s="11">
        <v>43893</v>
      </c>
      <c r="O21" s="5"/>
    </row>
    <row r="22" spans="1:15" ht="63" x14ac:dyDescent="0.15">
      <c r="A22" s="7" t="s">
        <v>167</v>
      </c>
      <c r="B22" s="7" t="s">
        <v>188</v>
      </c>
      <c r="C22" s="7" t="s">
        <v>16</v>
      </c>
      <c r="D22" s="7" t="s">
        <v>17</v>
      </c>
      <c r="E22" s="5" t="s">
        <v>38</v>
      </c>
      <c r="F22" s="5" t="s">
        <v>39</v>
      </c>
      <c r="G22" s="7" t="s">
        <v>22</v>
      </c>
      <c r="H22" s="8" t="s">
        <v>19</v>
      </c>
      <c r="I22" s="7" t="s">
        <v>294</v>
      </c>
      <c r="J22" s="5" t="str">
        <f>HYPERLINK("#", "https://www.city.tondabayashi.lg.jp/soshiki/10/18810.html")</f>
        <v>https://www.city.tondabayashi.lg.jp/soshiki/10/18810.html</v>
      </c>
      <c r="K22" s="7" t="s">
        <v>15</v>
      </c>
      <c r="L22" s="7" t="s">
        <v>300</v>
      </c>
      <c r="M22" s="11">
        <v>43893</v>
      </c>
      <c r="N22" s="11">
        <v>43893</v>
      </c>
      <c r="O22" s="5"/>
    </row>
    <row r="23" spans="1:15" ht="63" x14ac:dyDescent="0.15">
      <c r="A23" s="7" t="s">
        <v>167</v>
      </c>
      <c r="B23" s="7" t="s">
        <v>189</v>
      </c>
      <c r="C23" s="7" t="s">
        <v>16</v>
      </c>
      <c r="D23" s="7" t="s">
        <v>17</v>
      </c>
      <c r="E23" s="5" t="s">
        <v>40</v>
      </c>
      <c r="F23" s="5" t="s">
        <v>41</v>
      </c>
      <c r="G23" s="7" t="s">
        <v>22</v>
      </c>
      <c r="H23" s="8" t="s">
        <v>19</v>
      </c>
      <c r="I23" s="7" t="s">
        <v>296</v>
      </c>
      <c r="J23" s="5" t="str">
        <f>HYPERLINK("#", "https://www.city.tondabayashi.lg.jp/soshiki/10/18810.html")</f>
        <v>https://www.city.tondabayashi.lg.jp/soshiki/10/18810.html</v>
      </c>
      <c r="K23" s="7" t="s">
        <v>15</v>
      </c>
      <c r="L23" s="7" t="s">
        <v>300</v>
      </c>
      <c r="M23" s="11">
        <v>43893</v>
      </c>
      <c r="N23" s="11">
        <v>43893</v>
      </c>
      <c r="O23" s="5"/>
    </row>
    <row r="24" spans="1:15" ht="63" x14ac:dyDescent="0.15">
      <c r="A24" s="7" t="s">
        <v>167</v>
      </c>
      <c r="B24" s="7" t="s">
        <v>190</v>
      </c>
      <c r="C24" s="7" t="s">
        <v>16</v>
      </c>
      <c r="D24" s="7" t="s">
        <v>17</v>
      </c>
      <c r="E24" s="5" t="s">
        <v>42</v>
      </c>
      <c r="F24" s="5" t="s">
        <v>43</v>
      </c>
      <c r="G24" s="7" t="s">
        <v>22</v>
      </c>
      <c r="H24" s="8" t="s">
        <v>19</v>
      </c>
      <c r="I24" s="7" t="s">
        <v>294</v>
      </c>
      <c r="J24" s="5" t="str">
        <f>HYPERLINK("#", "https://www.city.tondabayashi.lg.jp/soshiki/10/18810.html")</f>
        <v>https://www.city.tondabayashi.lg.jp/soshiki/10/18810.html</v>
      </c>
      <c r="K24" s="7" t="s">
        <v>15</v>
      </c>
      <c r="L24" s="7" t="s">
        <v>300</v>
      </c>
      <c r="M24" s="11">
        <v>43893</v>
      </c>
      <c r="N24" s="11">
        <v>43893</v>
      </c>
      <c r="O24" s="5"/>
    </row>
    <row r="25" spans="1:15" ht="63" x14ac:dyDescent="0.15">
      <c r="A25" s="7" t="s">
        <v>167</v>
      </c>
      <c r="B25" s="7" t="s">
        <v>191</v>
      </c>
      <c r="C25" s="7" t="s">
        <v>16</v>
      </c>
      <c r="D25" s="7" t="s">
        <v>17</v>
      </c>
      <c r="E25" s="5" t="s">
        <v>44</v>
      </c>
      <c r="F25" s="5" t="s">
        <v>45</v>
      </c>
      <c r="G25" s="7" t="s">
        <v>22</v>
      </c>
      <c r="H25" s="8" t="s">
        <v>19</v>
      </c>
      <c r="I25" s="7" t="s">
        <v>294</v>
      </c>
      <c r="J25" s="5" t="str">
        <f>HYPERLINK("#", "https://www.city.tondabayashi.lg.jp/soshiki/10/18810.html")</f>
        <v>https://www.city.tondabayashi.lg.jp/soshiki/10/18810.html</v>
      </c>
      <c r="K25" s="7" t="s">
        <v>15</v>
      </c>
      <c r="L25" s="7" t="s">
        <v>300</v>
      </c>
      <c r="M25" s="11">
        <v>43893</v>
      </c>
      <c r="N25" s="11">
        <v>43893</v>
      </c>
      <c r="O25" s="5"/>
    </row>
    <row r="26" spans="1:15" ht="63" x14ac:dyDescent="0.15">
      <c r="A26" s="7" t="s">
        <v>167</v>
      </c>
      <c r="B26" s="7" t="s">
        <v>192</v>
      </c>
      <c r="C26" s="7" t="s">
        <v>16</v>
      </c>
      <c r="D26" s="7" t="s">
        <v>17</v>
      </c>
      <c r="E26" s="5" t="s">
        <v>286</v>
      </c>
      <c r="F26" s="5" t="s">
        <v>46</v>
      </c>
      <c r="G26" s="7" t="s">
        <v>284</v>
      </c>
      <c r="H26" s="8" t="s">
        <v>19</v>
      </c>
      <c r="I26" s="7" t="s">
        <v>294</v>
      </c>
      <c r="J26" s="5" t="str">
        <f>HYPERLINK("#", "https://www.city.tondabayashi.lg.jp/soshiki/10/3107.html")</f>
        <v>https://www.city.tondabayashi.lg.jp/soshiki/10/3107.html</v>
      </c>
      <c r="K26" s="7" t="s">
        <v>15</v>
      </c>
      <c r="L26" s="7" t="s">
        <v>300</v>
      </c>
      <c r="M26" s="11">
        <v>43893</v>
      </c>
      <c r="N26" s="11">
        <v>43893</v>
      </c>
      <c r="O26" s="5"/>
    </row>
    <row r="27" spans="1:15" ht="63" x14ac:dyDescent="0.15">
      <c r="A27" s="7" t="s">
        <v>167</v>
      </c>
      <c r="B27" s="7" t="s">
        <v>193</v>
      </c>
      <c r="C27" s="7" t="s">
        <v>16</v>
      </c>
      <c r="D27" s="7" t="s">
        <v>17</v>
      </c>
      <c r="E27" s="5" t="s">
        <v>287</v>
      </c>
      <c r="F27" s="5" t="s">
        <v>47</v>
      </c>
      <c r="G27" s="7" t="s">
        <v>48</v>
      </c>
      <c r="H27" s="8" t="s">
        <v>19</v>
      </c>
      <c r="I27" s="7" t="s">
        <v>294</v>
      </c>
      <c r="J27" s="5" t="str">
        <f>HYPERLINK("#", "https://www.city.tondabayashi.lg.jp/soshiki/10/3107.html")</f>
        <v>https://www.city.tondabayashi.lg.jp/soshiki/10/3107.html</v>
      </c>
      <c r="K27" s="7" t="s">
        <v>15</v>
      </c>
      <c r="L27" s="7" t="s">
        <v>300</v>
      </c>
      <c r="M27" s="11">
        <v>43893</v>
      </c>
      <c r="N27" s="11">
        <v>43893</v>
      </c>
      <c r="O27" s="5"/>
    </row>
    <row r="28" spans="1:15" ht="63" x14ac:dyDescent="0.15">
      <c r="A28" s="7" t="s">
        <v>167</v>
      </c>
      <c r="B28" s="7" t="s">
        <v>194</v>
      </c>
      <c r="C28" s="7" t="s">
        <v>16</v>
      </c>
      <c r="D28" s="7" t="s">
        <v>17</v>
      </c>
      <c r="E28" s="5" t="s">
        <v>288</v>
      </c>
      <c r="F28" s="5" t="s">
        <v>49</v>
      </c>
      <c r="G28" s="7" t="s">
        <v>48</v>
      </c>
      <c r="H28" s="8" t="s">
        <v>19</v>
      </c>
      <c r="I28" s="7" t="s">
        <v>293</v>
      </c>
      <c r="J28" s="5" t="str">
        <f>HYPERLINK("#", "https://www.city.tondabayashi.lg.jp/soshiki/11/15193.html")</f>
        <v>https://www.city.tondabayashi.lg.jp/soshiki/11/15193.html</v>
      </c>
      <c r="K28" s="7" t="s">
        <v>15</v>
      </c>
      <c r="L28" s="7" t="s">
        <v>300</v>
      </c>
      <c r="M28" s="11">
        <v>43893</v>
      </c>
      <c r="N28" s="11">
        <v>43893</v>
      </c>
      <c r="O28" s="5"/>
    </row>
    <row r="29" spans="1:15" ht="63" x14ac:dyDescent="0.15">
      <c r="A29" s="7" t="s">
        <v>167</v>
      </c>
      <c r="B29" s="7" t="s">
        <v>195</v>
      </c>
      <c r="C29" s="7" t="s">
        <v>16</v>
      </c>
      <c r="D29" s="7" t="s">
        <v>17</v>
      </c>
      <c r="E29" s="5" t="s">
        <v>289</v>
      </c>
      <c r="F29" s="5" t="s">
        <v>49</v>
      </c>
      <c r="G29" s="7" t="s">
        <v>50</v>
      </c>
      <c r="H29" s="8" t="s">
        <v>19</v>
      </c>
      <c r="I29" s="7" t="s">
        <v>295</v>
      </c>
      <c r="J29" s="5" t="str">
        <f>HYPERLINK("#", "https://www.city.tondabayashi.lg.jp/soshiki/11/15193.html")</f>
        <v>https://www.city.tondabayashi.lg.jp/soshiki/11/15193.html</v>
      </c>
      <c r="K29" s="7" t="s">
        <v>15</v>
      </c>
      <c r="L29" s="7" t="s">
        <v>300</v>
      </c>
      <c r="M29" s="11">
        <v>43893</v>
      </c>
      <c r="N29" s="11">
        <v>43893</v>
      </c>
      <c r="O29" s="5"/>
    </row>
    <row r="30" spans="1:15" ht="63" x14ac:dyDescent="0.15">
      <c r="A30" s="7" t="s">
        <v>167</v>
      </c>
      <c r="B30" s="7" t="s">
        <v>196</v>
      </c>
      <c r="C30" s="7" t="s">
        <v>16</v>
      </c>
      <c r="D30" s="7" t="s">
        <v>17</v>
      </c>
      <c r="E30" s="5" t="s">
        <v>311</v>
      </c>
      <c r="F30" s="5" t="s">
        <v>51</v>
      </c>
      <c r="G30" s="7" t="s">
        <v>50</v>
      </c>
      <c r="H30" s="8" t="s">
        <v>19</v>
      </c>
      <c r="I30" s="7" t="s">
        <v>297</v>
      </c>
      <c r="J30" s="5" t="str">
        <f>HYPERLINK("#", "https://www.city.tondabayashi.lg.jp/soshiki/11/11372.html")</f>
        <v>https://www.city.tondabayashi.lg.jp/soshiki/11/11372.html</v>
      </c>
      <c r="K30" s="7" t="s">
        <v>15</v>
      </c>
      <c r="L30" s="7" t="s">
        <v>300</v>
      </c>
      <c r="M30" s="11">
        <v>43893</v>
      </c>
      <c r="N30" s="11">
        <v>43893</v>
      </c>
      <c r="O30" s="5"/>
    </row>
    <row r="31" spans="1:15" ht="63" x14ac:dyDescent="0.15">
      <c r="A31" s="7" t="s">
        <v>167</v>
      </c>
      <c r="B31" s="7" t="s">
        <v>197</v>
      </c>
      <c r="C31" s="7" t="s">
        <v>16</v>
      </c>
      <c r="D31" s="7" t="s">
        <v>17</v>
      </c>
      <c r="E31" s="5" t="s">
        <v>290</v>
      </c>
      <c r="F31" s="5" t="s">
        <v>52</v>
      </c>
      <c r="G31" s="7" t="s">
        <v>53</v>
      </c>
      <c r="H31" s="8" t="s">
        <v>246</v>
      </c>
      <c r="I31" s="7" t="s">
        <v>294</v>
      </c>
      <c r="J31" s="5" t="str">
        <f>HYPERLINK("#", "https://www.city.tondabayashi.lg.jp/soshiki/15/2072.html")</f>
        <v>https://www.city.tondabayashi.lg.jp/soshiki/15/2072.html</v>
      </c>
      <c r="K31" s="7" t="s">
        <v>15</v>
      </c>
      <c r="L31" s="7" t="s">
        <v>300</v>
      </c>
      <c r="M31" s="11">
        <v>43893</v>
      </c>
      <c r="N31" s="11">
        <v>43893</v>
      </c>
      <c r="O31" s="5"/>
    </row>
    <row r="32" spans="1:15" ht="63" x14ac:dyDescent="0.15">
      <c r="A32" s="7" t="s">
        <v>167</v>
      </c>
      <c r="B32" s="7" t="s">
        <v>198</v>
      </c>
      <c r="C32" s="7" t="s">
        <v>16</v>
      </c>
      <c r="D32" s="7" t="s">
        <v>17</v>
      </c>
      <c r="E32" s="5" t="s">
        <v>54</v>
      </c>
      <c r="F32" s="5" t="s">
        <v>55</v>
      </c>
      <c r="G32" s="7" t="s">
        <v>56</v>
      </c>
      <c r="H32" s="8" t="s">
        <v>246</v>
      </c>
      <c r="I32" s="7" t="s">
        <v>293</v>
      </c>
      <c r="J32" s="5" t="str">
        <f>HYPERLINK("#", "https://www.city.tondabayashi.lg.jp/soshiki/15/2073.html#2")</f>
        <v>https://www.city.tondabayashi.lg.jp/soshiki/15/2073.html#2</v>
      </c>
      <c r="K32" s="7" t="s">
        <v>15</v>
      </c>
      <c r="L32" s="7" t="s">
        <v>300</v>
      </c>
      <c r="M32" s="11">
        <v>43893</v>
      </c>
      <c r="N32" s="11">
        <v>43893</v>
      </c>
      <c r="O32" s="5"/>
    </row>
    <row r="33" spans="1:15" ht="63" x14ac:dyDescent="0.15">
      <c r="A33" s="7" t="s">
        <v>167</v>
      </c>
      <c r="B33" s="7" t="s">
        <v>199</v>
      </c>
      <c r="C33" s="7" t="s">
        <v>16</v>
      </c>
      <c r="D33" s="7" t="s">
        <v>17</v>
      </c>
      <c r="E33" s="5" t="s">
        <v>57</v>
      </c>
      <c r="F33" s="5" t="s">
        <v>58</v>
      </c>
      <c r="G33" s="7" t="s">
        <v>56</v>
      </c>
      <c r="H33" s="8" t="s">
        <v>246</v>
      </c>
      <c r="I33" s="7" t="s">
        <v>293</v>
      </c>
      <c r="J33" s="5" t="str">
        <f>HYPERLINK("#", "https://www.city.tondabayashi.lg.jp/soshiki/15/2073.html#3")</f>
        <v>https://www.city.tondabayashi.lg.jp/soshiki/15/2073.html#3</v>
      </c>
      <c r="K33" s="7" t="s">
        <v>15</v>
      </c>
      <c r="L33" s="7" t="s">
        <v>300</v>
      </c>
      <c r="M33" s="11">
        <v>43893</v>
      </c>
      <c r="N33" s="11">
        <v>43893</v>
      </c>
      <c r="O33" s="5"/>
    </row>
    <row r="34" spans="1:15" ht="63" x14ac:dyDescent="0.15">
      <c r="A34" s="7" t="s">
        <v>167</v>
      </c>
      <c r="B34" s="7" t="s">
        <v>200</v>
      </c>
      <c r="C34" s="7" t="s">
        <v>16</v>
      </c>
      <c r="D34" s="7" t="s">
        <v>17</v>
      </c>
      <c r="E34" s="5" t="s">
        <v>59</v>
      </c>
      <c r="F34" s="5" t="s">
        <v>60</v>
      </c>
      <c r="G34" s="7" t="s">
        <v>61</v>
      </c>
      <c r="H34" s="8" t="s">
        <v>246</v>
      </c>
      <c r="I34" s="7" t="s">
        <v>293</v>
      </c>
      <c r="J34" s="5" t="str">
        <f>HYPERLINK("#", "https://www.city.tondabayashi.lg.jp/soshiki/15/2073.html#4")</f>
        <v>https://www.city.tondabayashi.lg.jp/soshiki/15/2073.html#4</v>
      </c>
      <c r="K34" s="7" t="s">
        <v>15</v>
      </c>
      <c r="L34" s="7" t="s">
        <v>300</v>
      </c>
      <c r="M34" s="11">
        <v>43893</v>
      </c>
      <c r="N34" s="11">
        <v>43893</v>
      </c>
      <c r="O34" s="5"/>
    </row>
    <row r="35" spans="1:15" ht="63" x14ac:dyDescent="0.15">
      <c r="A35" s="7" t="s">
        <v>167</v>
      </c>
      <c r="B35" s="7" t="s">
        <v>201</v>
      </c>
      <c r="C35" s="7" t="s">
        <v>16</v>
      </c>
      <c r="D35" s="7" t="s">
        <v>17</v>
      </c>
      <c r="E35" s="5" t="s">
        <v>291</v>
      </c>
      <c r="F35" s="5" t="s">
        <v>62</v>
      </c>
      <c r="G35" s="7" t="s">
        <v>56</v>
      </c>
      <c r="H35" s="8" t="s">
        <v>246</v>
      </c>
      <c r="I35" s="7" t="s">
        <v>296</v>
      </c>
      <c r="J35" s="5" t="str">
        <f>HYPERLINK("#", "https://www.city.tondabayashi.lg.jp/soshiki/15/2073.html#5")</f>
        <v>https://www.city.tondabayashi.lg.jp/soshiki/15/2073.html#5</v>
      </c>
      <c r="K35" s="7" t="s">
        <v>15</v>
      </c>
      <c r="L35" s="7" t="s">
        <v>300</v>
      </c>
      <c r="M35" s="11">
        <v>43893</v>
      </c>
      <c r="N35" s="11">
        <v>43893</v>
      </c>
      <c r="O35" s="5"/>
    </row>
    <row r="36" spans="1:15" ht="63" x14ac:dyDescent="0.15">
      <c r="A36" s="7" t="s">
        <v>167</v>
      </c>
      <c r="B36" s="7" t="s">
        <v>202</v>
      </c>
      <c r="C36" s="7" t="s">
        <v>16</v>
      </c>
      <c r="D36" s="7" t="s">
        <v>17</v>
      </c>
      <c r="E36" s="5" t="s">
        <v>292</v>
      </c>
      <c r="F36" s="5" t="s">
        <v>63</v>
      </c>
      <c r="G36" s="7" t="s">
        <v>56</v>
      </c>
      <c r="H36" s="8" t="s">
        <v>246</v>
      </c>
      <c r="I36" s="7" t="s">
        <v>293</v>
      </c>
      <c r="J36" s="5" t="str">
        <f>HYPERLINK("#", "https://www.city.tondabayashi.lg.jp/soshiki/15/2073.html#6")</f>
        <v>https://www.city.tondabayashi.lg.jp/soshiki/15/2073.html#6</v>
      </c>
      <c r="K36" s="7" t="s">
        <v>15</v>
      </c>
      <c r="L36" s="7" t="s">
        <v>300</v>
      </c>
      <c r="M36" s="11">
        <v>43893</v>
      </c>
      <c r="N36" s="11">
        <v>43893</v>
      </c>
      <c r="O36" s="5"/>
    </row>
    <row r="37" spans="1:15" ht="63" x14ac:dyDescent="0.15">
      <c r="A37" s="7" t="s">
        <v>167</v>
      </c>
      <c r="B37" s="7" t="s">
        <v>203</v>
      </c>
      <c r="C37" s="7" t="s">
        <v>16</v>
      </c>
      <c r="D37" s="7" t="s">
        <v>17</v>
      </c>
      <c r="E37" s="5" t="s">
        <v>64</v>
      </c>
      <c r="F37" s="5" t="s">
        <v>65</v>
      </c>
      <c r="G37" s="7" t="s">
        <v>61</v>
      </c>
      <c r="H37" s="8" t="s">
        <v>247</v>
      </c>
      <c r="I37" s="7" t="s">
        <v>293</v>
      </c>
      <c r="J37" s="5" t="str">
        <f>HYPERLINK("#", "https://www.city.tondabayashi.lg.jp/soshiki/17/20163.html")</f>
        <v>https://www.city.tondabayashi.lg.jp/soshiki/17/20163.html</v>
      </c>
      <c r="K37" s="7" t="s">
        <v>15</v>
      </c>
      <c r="L37" s="7" t="s">
        <v>300</v>
      </c>
      <c r="M37" s="11">
        <v>43893</v>
      </c>
      <c r="N37" s="11">
        <v>43893</v>
      </c>
      <c r="O37" s="5"/>
    </row>
    <row r="38" spans="1:15" ht="63" x14ac:dyDescent="0.15">
      <c r="A38" s="16" t="s">
        <v>167</v>
      </c>
      <c r="B38" s="16" t="s">
        <v>204</v>
      </c>
      <c r="C38" s="16" t="s">
        <v>16</v>
      </c>
      <c r="D38" s="16" t="s">
        <v>17</v>
      </c>
      <c r="E38" s="17" t="s">
        <v>307</v>
      </c>
      <c r="F38" s="17" t="s">
        <v>309</v>
      </c>
      <c r="G38" s="16" t="s">
        <v>308</v>
      </c>
      <c r="H38" s="18" t="s">
        <v>247</v>
      </c>
      <c r="I38" s="16" t="s">
        <v>294</v>
      </c>
      <c r="J38" s="17" t="str">
        <f>HYPERLINK("#", "https://www.city.tondabayashi.lg.jp/soshiki/17/1995.html")</f>
        <v>https://www.city.tondabayashi.lg.jp/soshiki/17/1995.html</v>
      </c>
      <c r="K38" s="16" t="s">
        <v>15</v>
      </c>
      <c r="L38" s="16" t="s">
        <v>300</v>
      </c>
      <c r="M38" s="19">
        <v>43893</v>
      </c>
      <c r="N38" s="19">
        <v>43893</v>
      </c>
      <c r="O38" s="17"/>
    </row>
    <row r="39" spans="1:15" ht="63" x14ac:dyDescent="0.15">
      <c r="A39" s="7" t="s">
        <v>167</v>
      </c>
      <c r="B39" s="16" t="s">
        <v>205</v>
      </c>
      <c r="C39" s="7" t="s">
        <v>16</v>
      </c>
      <c r="D39" s="7" t="s">
        <v>17</v>
      </c>
      <c r="E39" s="5" t="s">
        <v>66</v>
      </c>
      <c r="F39" s="5" t="s">
        <v>67</v>
      </c>
      <c r="G39" s="7" t="s">
        <v>68</v>
      </c>
      <c r="H39" s="8" t="s">
        <v>248</v>
      </c>
      <c r="I39" s="7" t="s">
        <v>295</v>
      </c>
      <c r="J39" s="5" t="str">
        <f>HYPERLINK("#", "https://www.city.tondabayashi.lg.jp/site/jinkencenter/24451.html")</f>
        <v>https://www.city.tondabayashi.lg.jp/site/jinkencenter/24451.html</v>
      </c>
      <c r="K39" s="7" t="s">
        <v>15</v>
      </c>
      <c r="L39" s="7" t="s">
        <v>300</v>
      </c>
      <c r="M39" s="11">
        <v>43893</v>
      </c>
      <c r="N39" s="11">
        <v>43893</v>
      </c>
      <c r="O39" s="5"/>
    </row>
    <row r="40" spans="1:15" ht="78.75" x14ac:dyDescent="0.15">
      <c r="A40" s="7" t="s">
        <v>167</v>
      </c>
      <c r="B40" s="16" t="s">
        <v>206</v>
      </c>
      <c r="C40" s="7" t="s">
        <v>16</v>
      </c>
      <c r="D40" s="7" t="s">
        <v>17</v>
      </c>
      <c r="E40" s="5" t="s">
        <v>69</v>
      </c>
      <c r="F40" s="5" t="s">
        <v>70</v>
      </c>
      <c r="G40" s="7" t="s">
        <v>68</v>
      </c>
      <c r="H40" s="8" t="s">
        <v>248</v>
      </c>
      <c r="I40" s="7" t="s">
        <v>293</v>
      </c>
      <c r="J40" s="5" t="str">
        <f>HYPERLINK("#", "http://ton-ton.jp/network/user/kodomo/blog/showDocumentList.do")</f>
        <v>http://ton-ton.jp/network/user/kodomo/blog/showDocumentList.do</v>
      </c>
      <c r="K40" s="7" t="s">
        <v>15</v>
      </c>
      <c r="L40" s="7" t="s">
        <v>300</v>
      </c>
      <c r="M40" s="11">
        <v>43893</v>
      </c>
      <c r="N40" s="11">
        <v>43893</v>
      </c>
      <c r="O40" s="5"/>
    </row>
    <row r="41" spans="1:15" ht="78.75" x14ac:dyDescent="0.15">
      <c r="A41" s="7" t="s">
        <v>167</v>
      </c>
      <c r="B41" s="16" t="s">
        <v>207</v>
      </c>
      <c r="C41" s="7" t="s">
        <v>16</v>
      </c>
      <c r="D41" s="7" t="s">
        <v>17</v>
      </c>
      <c r="E41" s="5" t="s">
        <v>71</v>
      </c>
      <c r="F41" s="5" t="s">
        <v>72</v>
      </c>
      <c r="G41" s="7" t="s">
        <v>68</v>
      </c>
      <c r="H41" s="8" t="s">
        <v>248</v>
      </c>
      <c r="I41" s="7" t="s">
        <v>293</v>
      </c>
      <c r="J41" s="5" t="str">
        <f>HYPERLINK("#", "http://ton-ton.jp/network/user/kodomo/blog/showDocumentList.do")</f>
        <v>http://ton-ton.jp/network/user/kodomo/blog/showDocumentList.do</v>
      </c>
      <c r="K41" s="7" t="s">
        <v>15</v>
      </c>
      <c r="L41" s="7" t="s">
        <v>300</v>
      </c>
      <c r="M41" s="11">
        <v>43893</v>
      </c>
      <c r="N41" s="11">
        <v>43893</v>
      </c>
      <c r="O41" s="5"/>
    </row>
    <row r="42" spans="1:15" ht="63" x14ac:dyDescent="0.15">
      <c r="A42" s="7" t="s">
        <v>167</v>
      </c>
      <c r="B42" s="16" t="s">
        <v>208</v>
      </c>
      <c r="C42" s="7" t="s">
        <v>16</v>
      </c>
      <c r="D42" s="7" t="s">
        <v>17</v>
      </c>
      <c r="E42" s="5" t="s">
        <v>73</v>
      </c>
      <c r="F42" s="5" t="s">
        <v>74</v>
      </c>
      <c r="G42" s="7" t="s">
        <v>68</v>
      </c>
      <c r="H42" s="8" t="s">
        <v>248</v>
      </c>
      <c r="I42" s="7" t="s">
        <v>294</v>
      </c>
      <c r="J42" s="5" t="str">
        <f>HYPERLINK("#", "https://www.city.tondabayashi.lg.jp/soshiki/26/1387.html")</f>
        <v>https://www.city.tondabayashi.lg.jp/soshiki/26/1387.html</v>
      </c>
      <c r="K42" s="7" t="s">
        <v>15</v>
      </c>
      <c r="L42" s="7" t="s">
        <v>300</v>
      </c>
      <c r="M42" s="11">
        <v>43893</v>
      </c>
      <c r="N42" s="11">
        <v>43893</v>
      </c>
      <c r="O42" s="5"/>
    </row>
    <row r="43" spans="1:15" ht="63" x14ac:dyDescent="0.15">
      <c r="A43" s="7" t="s">
        <v>167</v>
      </c>
      <c r="B43" s="16" t="s">
        <v>209</v>
      </c>
      <c r="C43" s="7" t="s">
        <v>16</v>
      </c>
      <c r="D43" s="7" t="s">
        <v>17</v>
      </c>
      <c r="E43" s="5" t="s">
        <v>75</v>
      </c>
      <c r="F43" s="5" t="s">
        <v>76</v>
      </c>
      <c r="G43" s="7" t="s">
        <v>68</v>
      </c>
      <c r="H43" s="8" t="s">
        <v>247</v>
      </c>
      <c r="I43" s="7" t="s">
        <v>293</v>
      </c>
      <c r="J43" s="5" t="str">
        <f>HYPERLINK("#", "https://www.city.tondabayashi.lg.jp/soshiki/26/3558.html#keamane")</f>
        <v>https://www.city.tondabayashi.lg.jp/soshiki/26/3558.html#keamane</v>
      </c>
      <c r="K43" s="7" t="s">
        <v>15</v>
      </c>
      <c r="L43" s="7" t="s">
        <v>300</v>
      </c>
      <c r="M43" s="11">
        <v>43893</v>
      </c>
      <c r="N43" s="11">
        <v>43893</v>
      </c>
      <c r="O43" s="5"/>
    </row>
    <row r="44" spans="1:15" ht="63" x14ac:dyDescent="0.15">
      <c r="A44" s="7" t="s">
        <v>167</v>
      </c>
      <c r="B44" s="16" t="s">
        <v>210</v>
      </c>
      <c r="C44" s="7" t="s">
        <v>16</v>
      </c>
      <c r="D44" s="7" t="s">
        <v>17</v>
      </c>
      <c r="E44" s="5" t="s">
        <v>77</v>
      </c>
      <c r="F44" s="5" t="s">
        <v>78</v>
      </c>
      <c r="G44" s="7" t="s">
        <v>68</v>
      </c>
      <c r="H44" s="8" t="s">
        <v>247</v>
      </c>
      <c r="I44" s="7" t="s">
        <v>294</v>
      </c>
      <c r="J44" s="5" t="str">
        <f>HYPERLINK("#", "https://www.city.tondabayashi.lg.jp/soshiki/28/1359.html")</f>
        <v>https://www.city.tondabayashi.lg.jp/soshiki/28/1359.html</v>
      </c>
      <c r="K44" s="7" t="s">
        <v>15</v>
      </c>
      <c r="L44" s="7" t="s">
        <v>300</v>
      </c>
      <c r="M44" s="11">
        <v>43893</v>
      </c>
      <c r="N44" s="11">
        <v>43893</v>
      </c>
      <c r="O44" s="5"/>
    </row>
    <row r="45" spans="1:15" ht="78.75" x14ac:dyDescent="0.15">
      <c r="A45" s="7" t="s">
        <v>167</v>
      </c>
      <c r="B45" s="16" t="s">
        <v>211</v>
      </c>
      <c r="C45" s="7" t="s">
        <v>16</v>
      </c>
      <c r="D45" s="7" t="s">
        <v>17</v>
      </c>
      <c r="E45" s="5" t="s">
        <v>79</v>
      </c>
      <c r="F45" s="5" t="s">
        <v>80</v>
      </c>
      <c r="G45" s="7" t="s">
        <v>68</v>
      </c>
      <c r="H45" s="8" t="s">
        <v>248</v>
      </c>
      <c r="I45" s="7" t="s">
        <v>294</v>
      </c>
      <c r="J45" s="5" t="str">
        <f>HYPERLINK("#", "https://www.city.tondabayashi.lg.jp/soshiki/28/1275.html#sp_headline_21")</f>
        <v>https://www.city.tondabayashi.lg.jp/soshiki/28/1275.html#sp_headline_21</v>
      </c>
      <c r="K45" s="7" t="s">
        <v>15</v>
      </c>
      <c r="L45" s="7" t="s">
        <v>300</v>
      </c>
      <c r="M45" s="11">
        <v>43893</v>
      </c>
      <c r="N45" s="11">
        <v>43893</v>
      </c>
      <c r="O45" s="5"/>
    </row>
    <row r="46" spans="1:15" ht="63" x14ac:dyDescent="0.15">
      <c r="A46" s="7" t="s">
        <v>167</v>
      </c>
      <c r="B46" s="16" t="s">
        <v>212</v>
      </c>
      <c r="C46" s="7" t="s">
        <v>16</v>
      </c>
      <c r="D46" s="7" t="s">
        <v>17</v>
      </c>
      <c r="E46" s="5" t="s">
        <v>81</v>
      </c>
      <c r="F46" s="5" t="s">
        <v>82</v>
      </c>
      <c r="G46" s="7" t="s">
        <v>68</v>
      </c>
      <c r="H46" s="8" t="s">
        <v>247</v>
      </c>
      <c r="I46" s="7" t="s">
        <v>294</v>
      </c>
      <c r="J46" s="5" t="str">
        <f>HYPERLINK("#", "https://www.city.tondabayashi.lg.jp/soshiki/28/3553.html")</f>
        <v>https://www.city.tondabayashi.lg.jp/soshiki/28/3553.html</v>
      </c>
      <c r="K46" s="7" t="s">
        <v>15</v>
      </c>
      <c r="L46" s="7" t="s">
        <v>300</v>
      </c>
      <c r="M46" s="11">
        <v>43893</v>
      </c>
      <c r="N46" s="11">
        <v>43893</v>
      </c>
      <c r="O46" s="5"/>
    </row>
    <row r="47" spans="1:15" ht="63" x14ac:dyDescent="0.15">
      <c r="A47" s="7" t="s">
        <v>167</v>
      </c>
      <c r="B47" s="16" t="s">
        <v>213</v>
      </c>
      <c r="C47" s="7" t="s">
        <v>16</v>
      </c>
      <c r="D47" s="7" t="s">
        <v>17</v>
      </c>
      <c r="E47" s="5" t="s">
        <v>83</v>
      </c>
      <c r="F47" s="5" t="s">
        <v>82</v>
      </c>
      <c r="G47" s="7" t="s">
        <v>68</v>
      </c>
      <c r="H47" s="8" t="s">
        <v>247</v>
      </c>
      <c r="I47" s="7" t="s">
        <v>294</v>
      </c>
      <c r="J47" s="5" t="str">
        <f>HYPERLINK("#", "https://www.city.tondabayashi.lg.jp/soshiki/28/3553.html")</f>
        <v>https://www.city.tondabayashi.lg.jp/soshiki/28/3553.html</v>
      </c>
      <c r="K47" s="7" t="s">
        <v>15</v>
      </c>
      <c r="L47" s="7" t="s">
        <v>300</v>
      </c>
      <c r="M47" s="11">
        <v>43893</v>
      </c>
      <c r="N47" s="11">
        <v>43893</v>
      </c>
      <c r="O47" s="5"/>
    </row>
    <row r="48" spans="1:15" ht="63" x14ac:dyDescent="0.15">
      <c r="A48" s="7" t="s">
        <v>167</v>
      </c>
      <c r="B48" s="16" t="s">
        <v>214</v>
      </c>
      <c r="C48" s="7" t="s">
        <v>16</v>
      </c>
      <c r="D48" s="7" t="s">
        <v>17</v>
      </c>
      <c r="E48" s="5" t="s">
        <v>84</v>
      </c>
      <c r="F48" s="5" t="s">
        <v>82</v>
      </c>
      <c r="G48" s="7" t="s">
        <v>68</v>
      </c>
      <c r="H48" s="8" t="s">
        <v>247</v>
      </c>
      <c r="I48" s="7" t="s">
        <v>294</v>
      </c>
      <c r="J48" s="5" t="str">
        <f>HYPERLINK("#", "https://www.city.tondabayashi.lg.jp/soshiki/28/3553.html")</f>
        <v>https://www.city.tondabayashi.lg.jp/soshiki/28/3553.html</v>
      </c>
      <c r="K48" s="7" t="s">
        <v>15</v>
      </c>
      <c r="L48" s="7" t="s">
        <v>300</v>
      </c>
      <c r="M48" s="11">
        <v>43893</v>
      </c>
      <c r="N48" s="11">
        <v>43893</v>
      </c>
      <c r="O48" s="5"/>
    </row>
    <row r="49" spans="1:15" ht="63" x14ac:dyDescent="0.15">
      <c r="A49" s="7" t="s">
        <v>167</v>
      </c>
      <c r="B49" s="16" t="s">
        <v>215</v>
      </c>
      <c r="C49" s="7" t="s">
        <v>16</v>
      </c>
      <c r="D49" s="7" t="s">
        <v>17</v>
      </c>
      <c r="E49" s="5" t="s">
        <v>85</v>
      </c>
      <c r="F49" s="5" t="s">
        <v>82</v>
      </c>
      <c r="G49" s="7" t="s">
        <v>68</v>
      </c>
      <c r="H49" s="8" t="s">
        <v>247</v>
      </c>
      <c r="I49" s="7" t="s">
        <v>294</v>
      </c>
      <c r="J49" s="5" t="str">
        <f>HYPERLINK("#", "https://www.city.tondabayashi.lg.jp/soshiki/28/3553.html")</f>
        <v>https://www.city.tondabayashi.lg.jp/soshiki/28/3553.html</v>
      </c>
      <c r="K49" s="7" t="s">
        <v>15</v>
      </c>
      <c r="L49" s="7" t="s">
        <v>300</v>
      </c>
      <c r="M49" s="11">
        <v>43893</v>
      </c>
      <c r="N49" s="11">
        <v>43893</v>
      </c>
      <c r="O49" s="5"/>
    </row>
    <row r="50" spans="1:15" ht="63" x14ac:dyDescent="0.15">
      <c r="A50" s="7" t="s">
        <v>167</v>
      </c>
      <c r="B50" s="16" t="s">
        <v>216</v>
      </c>
      <c r="C50" s="7" t="s">
        <v>16</v>
      </c>
      <c r="D50" s="7" t="s">
        <v>17</v>
      </c>
      <c r="E50" s="5" t="s">
        <v>86</v>
      </c>
      <c r="F50" s="5" t="s">
        <v>87</v>
      </c>
      <c r="G50" s="7" t="s">
        <v>50</v>
      </c>
      <c r="H50" s="8" t="s">
        <v>249</v>
      </c>
      <c r="I50" s="7" t="s">
        <v>295</v>
      </c>
      <c r="J50" s="5" t="str">
        <f>HYPERLINK("#", "https://www.city.tondabayashi.lg.jp/soshiki/29/1149.html")</f>
        <v>https://www.city.tondabayashi.lg.jp/soshiki/29/1149.html</v>
      </c>
      <c r="K50" s="7" t="s">
        <v>15</v>
      </c>
      <c r="L50" s="7" t="s">
        <v>300</v>
      </c>
      <c r="M50" s="11">
        <v>43893</v>
      </c>
      <c r="N50" s="11">
        <v>43893</v>
      </c>
      <c r="O50" s="5"/>
    </row>
    <row r="51" spans="1:15" ht="63" x14ac:dyDescent="0.15">
      <c r="A51" s="7" t="s">
        <v>167</v>
      </c>
      <c r="B51" s="16" t="s">
        <v>217</v>
      </c>
      <c r="C51" s="7" t="s">
        <v>16</v>
      </c>
      <c r="D51" s="7" t="s">
        <v>17</v>
      </c>
      <c r="E51" s="5" t="s">
        <v>88</v>
      </c>
      <c r="F51" s="5" t="s">
        <v>89</v>
      </c>
      <c r="G51" s="7" t="s">
        <v>50</v>
      </c>
      <c r="H51" s="8" t="s">
        <v>249</v>
      </c>
      <c r="I51" s="7" t="s">
        <v>295</v>
      </c>
      <c r="J51" s="5" t="str">
        <f>HYPERLINK("#", "https://www.city.tondabayashi.lg.jp/soshiki/29/1147.html")</f>
        <v>https://www.city.tondabayashi.lg.jp/soshiki/29/1147.html</v>
      </c>
      <c r="K51" s="7" t="s">
        <v>15</v>
      </c>
      <c r="L51" s="7" t="s">
        <v>300</v>
      </c>
      <c r="M51" s="11">
        <v>43893</v>
      </c>
      <c r="N51" s="11">
        <v>43893</v>
      </c>
      <c r="O51" s="5"/>
    </row>
    <row r="52" spans="1:15" ht="78.75" x14ac:dyDescent="0.15">
      <c r="A52" s="7" t="s">
        <v>167</v>
      </c>
      <c r="B52" s="16" t="s">
        <v>218</v>
      </c>
      <c r="C52" s="7" t="s">
        <v>16</v>
      </c>
      <c r="D52" s="7" t="s">
        <v>17</v>
      </c>
      <c r="E52" s="5" t="s">
        <v>90</v>
      </c>
      <c r="F52" s="5" t="s">
        <v>91</v>
      </c>
      <c r="G52" s="7" t="s">
        <v>301</v>
      </c>
      <c r="H52" s="8" t="s">
        <v>244</v>
      </c>
      <c r="I52" s="7" t="s">
        <v>294</v>
      </c>
      <c r="J52" s="21" t="str">
        <f>HYPERLINK("#", "https://www.city.tondabayashi.lg.jp/map2/view.html?135.5972&amp;34.4996&amp;17&amp;1030")</f>
        <v>https://www.city.tondabayashi.lg.jp/map2/view.html?135.5972&amp;34.4996&amp;17&amp;1030</v>
      </c>
      <c r="K52" s="7" t="s">
        <v>15</v>
      </c>
      <c r="L52" s="7" t="s">
        <v>300</v>
      </c>
      <c r="M52" s="11">
        <v>43893</v>
      </c>
      <c r="N52" s="11">
        <v>43893</v>
      </c>
      <c r="O52" s="5"/>
    </row>
    <row r="53" spans="1:15" ht="94.5" x14ac:dyDescent="0.15">
      <c r="A53" s="7" t="s">
        <v>167</v>
      </c>
      <c r="B53" s="16" t="s">
        <v>219</v>
      </c>
      <c r="C53" s="7" t="s">
        <v>16</v>
      </c>
      <c r="D53" s="7" t="s">
        <v>17</v>
      </c>
      <c r="E53" s="5" t="s">
        <v>92</v>
      </c>
      <c r="F53" s="5" t="s">
        <v>93</v>
      </c>
      <c r="G53" s="7" t="s">
        <v>302</v>
      </c>
      <c r="H53" s="8" t="s">
        <v>244</v>
      </c>
      <c r="I53" s="7" t="s">
        <v>295</v>
      </c>
      <c r="J53" s="20" t="str">
        <f>HYPERLINK("#", "https://www.city.tondabayashi.lg.jp/map2/view.html?135.5972&amp;34.4996&amp;17&amp;1050&amp;k000000000")</f>
        <v>https://www.city.tondabayashi.lg.jp/map2/view.html?135.5972&amp;34.4996&amp;17&amp;1050&amp;k000000000</v>
      </c>
      <c r="K53" s="7" t="s">
        <v>15</v>
      </c>
      <c r="L53" s="7" t="s">
        <v>300</v>
      </c>
      <c r="M53" s="11">
        <v>43893</v>
      </c>
      <c r="N53" s="11">
        <v>43893</v>
      </c>
      <c r="O53" s="5"/>
    </row>
    <row r="54" spans="1:15" ht="63" x14ac:dyDescent="0.15">
      <c r="A54" s="7" t="s">
        <v>167</v>
      </c>
      <c r="B54" s="16" t="s">
        <v>220</v>
      </c>
      <c r="C54" s="7" t="s">
        <v>16</v>
      </c>
      <c r="D54" s="7" t="s">
        <v>17</v>
      </c>
      <c r="E54" s="5" t="s">
        <v>94</v>
      </c>
      <c r="F54" s="5" t="s">
        <v>95</v>
      </c>
      <c r="G54" s="7" t="s">
        <v>115</v>
      </c>
      <c r="H54" s="8" t="s">
        <v>244</v>
      </c>
      <c r="I54" s="7" t="s">
        <v>295</v>
      </c>
      <c r="J54" s="5" t="str">
        <f>HYPERLINK("#", "https://www.city.tondabayashi.lg.jp/soshiki/34/1515.html")</f>
        <v>https://www.city.tondabayashi.lg.jp/soshiki/34/1515.html</v>
      </c>
      <c r="K54" s="7" t="s">
        <v>15</v>
      </c>
      <c r="L54" s="7" t="s">
        <v>300</v>
      </c>
      <c r="M54" s="11">
        <v>43893</v>
      </c>
      <c r="N54" s="11">
        <v>43893</v>
      </c>
      <c r="O54" s="5"/>
    </row>
    <row r="55" spans="1:15" ht="63" x14ac:dyDescent="0.15">
      <c r="A55" s="7" t="s">
        <v>167</v>
      </c>
      <c r="B55" s="16" t="s">
        <v>221</v>
      </c>
      <c r="C55" s="7" t="s">
        <v>16</v>
      </c>
      <c r="D55" s="7" t="s">
        <v>17</v>
      </c>
      <c r="E55" s="5" t="s">
        <v>96</v>
      </c>
      <c r="F55" s="5" t="s">
        <v>97</v>
      </c>
      <c r="G55" s="7" t="s">
        <v>99</v>
      </c>
      <c r="H55" s="8" t="s">
        <v>244</v>
      </c>
      <c r="I55" s="7" t="s">
        <v>294</v>
      </c>
      <c r="J55" s="5" t="str">
        <f>HYPERLINK("#", "https://www.city.tondabayashi.lg.jp/soshiki/36/9201.html")</f>
        <v>https://www.city.tondabayashi.lg.jp/soshiki/36/9201.html</v>
      </c>
      <c r="K55" s="7" t="s">
        <v>15</v>
      </c>
      <c r="L55" s="7" t="s">
        <v>300</v>
      </c>
      <c r="M55" s="11">
        <v>43893</v>
      </c>
      <c r="N55" s="11">
        <v>43893</v>
      </c>
      <c r="O55" s="5"/>
    </row>
    <row r="56" spans="1:15" ht="63" x14ac:dyDescent="0.15">
      <c r="A56" s="7" t="s">
        <v>167</v>
      </c>
      <c r="B56" s="16" t="s">
        <v>222</v>
      </c>
      <c r="C56" s="7" t="s">
        <v>16</v>
      </c>
      <c r="D56" s="7" t="s">
        <v>17</v>
      </c>
      <c r="E56" s="5" t="s">
        <v>310</v>
      </c>
      <c r="F56" s="5" t="s">
        <v>100</v>
      </c>
      <c r="G56" s="7" t="s">
        <v>99</v>
      </c>
      <c r="H56" s="8" t="s">
        <v>244</v>
      </c>
      <c r="I56" s="7" t="s">
        <v>294</v>
      </c>
      <c r="J56" s="5" t="str">
        <f>HYPERLINK("#", "https://www.city.tondabayashi.lg.jp/soshiki/36/9204.html")</f>
        <v>https://www.city.tondabayashi.lg.jp/soshiki/36/9204.html</v>
      </c>
      <c r="K56" s="7" t="s">
        <v>15</v>
      </c>
      <c r="L56" s="7" t="s">
        <v>300</v>
      </c>
      <c r="M56" s="11">
        <v>43893</v>
      </c>
      <c r="N56" s="11">
        <v>43893</v>
      </c>
      <c r="O56" s="5"/>
    </row>
    <row r="57" spans="1:15" ht="63" x14ac:dyDescent="0.15">
      <c r="A57" s="7" t="s">
        <v>167</v>
      </c>
      <c r="B57" s="16" t="s">
        <v>223</v>
      </c>
      <c r="C57" s="7" t="s">
        <v>16</v>
      </c>
      <c r="D57" s="7" t="s">
        <v>17</v>
      </c>
      <c r="E57" s="5" t="s">
        <v>101</v>
      </c>
      <c r="F57" s="5" t="s">
        <v>102</v>
      </c>
      <c r="G57" s="7" t="s">
        <v>99</v>
      </c>
      <c r="H57" s="8" t="s">
        <v>250</v>
      </c>
      <c r="I57" s="7" t="s">
        <v>295</v>
      </c>
      <c r="J57" s="5" t="str">
        <f>HYPERLINK("#", "https://www.city.tondabayashi.lg.jp/site/water/2336.html")</f>
        <v>https://www.city.tondabayashi.lg.jp/site/water/2336.html</v>
      </c>
      <c r="K57" s="7" t="s">
        <v>15</v>
      </c>
      <c r="L57" s="7" t="s">
        <v>300</v>
      </c>
      <c r="M57" s="11">
        <v>43893</v>
      </c>
      <c r="N57" s="11">
        <v>43893</v>
      </c>
      <c r="O57" s="5"/>
    </row>
    <row r="58" spans="1:15" ht="63" x14ac:dyDescent="0.15">
      <c r="A58" s="7" t="s">
        <v>167</v>
      </c>
      <c r="B58" s="16" t="s">
        <v>224</v>
      </c>
      <c r="C58" s="7" t="s">
        <v>16</v>
      </c>
      <c r="D58" s="7" t="s">
        <v>17</v>
      </c>
      <c r="E58" s="5" t="s">
        <v>103</v>
      </c>
      <c r="F58" s="5" t="s">
        <v>104</v>
      </c>
      <c r="G58" s="7" t="s">
        <v>99</v>
      </c>
      <c r="H58" s="8" t="s">
        <v>245</v>
      </c>
      <c r="I58" s="7" t="s">
        <v>295</v>
      </c>
      <c r="J58" s="5" t="str">
        <f>HYPERLINK("#", "https://www.city.tondabayashi.lg.jp/soshiki/49/28786.html")</f>
        <v>https://www.city.tondabayashi.lg.jp/soshiki/49/28786.html</v>
      </c>
      <c r="K58" s="7" t="s">
        <v>15</v>
      </c>
      <c r="L58" s="7" t="s">
        <v>300</v>
      </c>
      <c r="M58" s="11">
        <v>43893</v>
      </c>
      <c r="N58" s="11">
        <v>43893</v>
      </c>
      <c r="O58" s="5"/>
    </row>
    <row r="59" spans="1:15" ht="63" x14ac:dyDescent="0.15">
      <c r="A59" s="7" t="s">
        <v>167</v>
      </c>
      <c r="B59" s="16" t="s">
        <v>225</v>
      </c>
      <c r="C59" s="7" t="s">
        <v>16</v>
      </c>
      <c r="D59" s="7" t="s">
        <v>17</v>
      </c>
      <c r="E59" s="5" t="s">
        <v>105</v>
      </c>
      <c r="F59" s="5" t="s">
        <v>106</v>
      </c>
      <c r="G59" s="7" t="s">
        <v>99</v>
      </c>
      <c r="H59" s="8" t="s">
        <v>248</v>
      </c>
      <c r="I59" s="7" t="s">
        <v>293</v>
      </c>
      <c r="J59" s="5" t="str">
        <f>HYPERLINK("#", "https://www.city.tondabayashi.lg.jp/site/kyuusyoku/1212.html")</f>
        <v>https://www.city.tondabayashi.lg.jp/site/kyuusyoku/1212.html</v>
      </c>
      <c r="K59" s="7" t="s">
        <v>15</v>
      </c>
      <c r="L59" s="7" t="s">
        <v>300</v>
      </c>
      <c r="M59" s="11">
        <v>43893</v>
      </c>
      <c r="N59" s="11">
        <v>43893</v>
      </c>
      <c r="O59" s="5"/>
    </row>
    <row r="60" spans="1:15" ht="63" x14ac:dyDescent="0.15">
      <c r="A60" s="7" t="s">
        <v>167</v>
      </c>
      <c r="B60" s="16" t="s">
        <v>226</v>
      </c>
      <c r="C60" s="7" t="s">
        <v>16</v>
      </c>
      <c r="D60" s="7" t="s">
        <v>17</v>
      </c>
      <c r="E60" s="5" t="s">
        <v>107</v>
      </c>
      <c r="F60" s="5" t="s">
        <v>108</v>
      </c>
      <c r="G60" s="7" t="s">
        <v>99</v>
      </c>
      <c r="H60" s="8" t="s">
        <v>248</v>
      </c>
      <c r="I60" s="7" t="s">
        <v>293</v>
      </c>
      <c r="J60" s="5" t="str">
        <f>HYPERLINK("#", "https://www.city.tondabayashi.lg.jp/site/kyuusyoku/1220.html")</f>
        <v>https://www.city.tondabayashi.lg.jp/site/kyuusyoku/1220.html</v>
      </c>
      <c r="K60" s="7" t="s">
        <v>15</v>
      </c>
      <c r="L60" s="7" t="s">
        <v>300</v>
      </c>
      <c r="M60" s="11">
        <v>43893</v>
      </c>
      <c r="N60" s="11">
        <v>43893</v>
      </c>
      <c r="O60" s="5"/>
    </row>
    <row r="61" spans="1:15" ht="63" x14ac:dyDescent="0.15">
      <c r="A61" s="7" t="s">
        <v>167</v>
      </c>
      <c r="B61" s="16" t="s">
        <v>227</v>
      </c>
      <c r="C61" s="7" t="s">
        <v>16</v>
      </c>
      <c r="D61" s="7" t="s">
        <v>17</v>
      </c>
      <c r="E61" s="5" t="s">
        <v>109</v>
      </c>
      <c r="F61" s="5" t="s">
        <v>110</v>
      </c>
      <c r="G61" s="7" t="s">
        <v>99</v>
      </c>
      <c r="H61" s="8" t="s">
        <v>248</v>
      </c>
      <c r="I61" s="7" t="s">
        <v>293</v>
      </c>
      <c r="J61" s="5" t="str">
        <f>HYPERLINK("#", "https://www.city.tondabayashi.lg.jp/site/kyuusyoku/1220.html")</f>
        <v>https://www.city.tondabayashi.lg.jp/site/kyuusyoku/1220.html</v>
      </c>
      <c r="K61" s="7" t="s">
        <v>15</v>
      </c>
      <c r="L61" s="7" t="s">
        <v>300</v>
      </c>
      <c r="M61" s="11">
        <v>43893</v>
      </c>
      <c r="N61" s="11">
        <v>43893</v>
      </c>
      <c r="O61" s="5"/>
    </row>
    <row r="62" spans="1:15" ht="63" x14ac:dyDescent="0.15">
      <c r="A62" s="7" t="s">
        <v>167</v>
      </c>
      <c r="B62" s="16" t="s">
        <v>228</v>
      </c>
      <c r="C62" s="7" t="s">
        <v>16</v>
      </c>
      <c r="D62" s="7" t="s">
        <v>17</v>
      </c>
      <c r="E62" s="5" t="s">
        <v>111</v>
      </c>
      <c r="F62" s="5" t="s">
        <v>112</v>
      </c>
      <c r="G62" s="7" t="s">
        <v>53</v>
      </c>
      <c r="H62" s="8" t="s">
        <v>248</v>
      </c>
      <c r="I62" s="7" t="s">
        <v>293</v>
      </c>
      <c r="J62" s="5" t="str">
        <f>HYPERLINK("#", "https://www.city.tondabayashi.lg.jp/site/kyuusyoku/1215.html")</f>
        <v>https://www.city.tondabayashi.lg.jp/site/kyuusyoku/1215.html</v>
      </c>
      <c r="K62" s="7" t="s">
        <v>15</v>
      </c>
      <c r="L62" s="7" t="s">
        <v>300</v>
      </c>
      <c r="M62" s="11">
        <v>43893</v>
      </c>
      <c r="N62" s="11">
        <v>43893</v>
      </c>
      <c r="O62" s="5"/>
    </row>
    <row r="63" spans="1:15" ht="63" x14ac:dyDescent="0.15">
      <c r="A63" s="7" t="s">
        <v>167</v>
      </c>
      <c r="B63" s="16" t="s">
        <v>229</v>
      </c>
      <c r="C63" s="7" t="s">
        <v>16</v>
      </c>
      <c r="D63" s="7" t="s">
        <v>17</v>
      </c>
      <c r="E63" s="5" t="s">
        <v>113</v>
      </c>
      <c r="F63" s="5" t="s">
        <v>114</v>
      </c>
      <c r="G63" s="7" t="s">
        <v>53</v>
      </c>
      <c r="H63" s="8" t="s">
        <v>19</v>
      </c>
      <c r="I63" s="7" t="s">
        <v>295</v>
      </c>
      <c r="J63" s="5" t="str">
        <f>HYPERLINK("#", "https://www.city.tondabayashi.lg.jp/soshiki/52/1228.html")</f>
        <v>https://www.city.tondabayashi.lg.jp/soshiki/52/1228.html</v>
      </c>
      <c r="K63" s="7" t="s">
        <v>15</v>
      </c>
      <c r="L63" s="7" t="s">
        <v>300</v>
      </c>
      <c r="M63" s="11">
        <v>43893</v>
      </c>
      <c r="N63" s="11">
        <v>43893</v>
      </c>
      <c r="O63" s="5"/>
    </row>
    <row r="64" spans="1:15" ht="63" x14ac:dyDescent="0.15">
      <c r="A64" s="7" t="s">
        <v>167</v>
      </c>
      <c r="B64" s="16" t="s">
        <v>230</v>
      </c>
      <c r="C64" s="7" t="s">
        <v>16</v>
      </c>
      <c r="D64" s="7" t="s">
        <v>17</v>
      </c>
      <c r="E64" s="5" t="s">
        <v>116</v>
      </c>
      <c r="F64" s="5" t="s">
        <v>117</v>
      </c>
      <c r="G64" s="7" t="s">
        <v>118</v>
      </c>
      <c r="H64" s="8" t="s">
        <v>248</v>
      </c>
      <c r="I64" s="7" t="s">
        <v>295</v>
      </c>
      <c r="J64" s="5" t="str">
        <f>HYPERLINK("#", "https://www.city.tondabayashi.lg.jp/soshiki/52/1231.html")</f>
        <v>https://www.city.tondabayashi.lg.jp/soshiki/52/1231.html</v>
      </c>
      <c r="K64" s="7" t="s">
        <v>15</v>
      </c>
      <c r="L64" s="7" t="s">
        <v>300</v>
      </c>
      <c r="M64" s="11">
        <v>43893</v>
      </c>
      <c r="N64" s="11">
        <v>43893</v>
      </c>
      <c r="O64" s="5"/>
    </row>
    <row r="65" spans="1:15" ht="63" x14ac:dyDescent="0.15">
      <c r="A65" s="7" t="s">
        <v>167</v>
      </c>
      <c r="B65" s="16" t="s">
        <v>231</v>
      </c>
      <c r="C65" s="7" t="s">
        <v>16</v>
      </c>
      <c r="D65" s="7" t="s">
        <v>17</v>
      </c>
      <c r="E65" s="5" t="s">
        <v>119</v>
      </c>
      <c r="F65" s="5" t="s">
        <v>120</v>
      </c>
      <c r="G65" s="7" t="s">
        <v>118</v>
      </c>
      <c r="H65" s="8" t="s">
        <v>244</v>
      </c>
      <c r="I65" s="7" t="s">
        <v>294</v>
      </c>
      <c r="J65" s="5" t="str">
        <f>HYPERLINK("#", "https://www.city.tondabayashi.lg.jp/soshiki/53/2458.html")</f>
        <v>https://www.city.tondabayashi.lg.jp/soshiki/53/2458.html</v>
      </c>
      <c r="K65" s="7" t="s">
        <v>15</v>
      </c>
      <c r="L65" s="7" t="s">
        <v>300</v>
      </c>
      <c r="M65" s="11">
        <v>43893</v>
      </c>
      <c r="N65" s="11">
        <v>43893</v>
      </c>
      <c r="O65" s="5"/>
    </row>
    <row r="66" spans="1:15" ht="63" x14ac:dyDescent="0.15">
      <c r="A66" s="7" t="s">
        <v>167</v>
      </c>
      <c r="B66" s="16" t="s">
        <v>232</v>
      </c>
      <c r="C66" s="7" t="s">
        <v>16</v>
      </c>
      <c r="D66" s="7" t="s">
        <v>17</v>
      </c>
      <c r="E66" s="5" t="s">
        <v>121</v>
      </c>
      <c r="F66" s="5" t="s">
        <v>122</v>
      </c>
      <c r="G66" s="7" t="s">
        <v>53</v>
      </c>
      <c r="H66" s="8" t="s">
        <v>248</v>
      </c>
      <c r="I66" s="7" t="s">
        <v>296</v>
      </c>
      <c r="J66" s="5" t="str">
        <f>HYPERLINK("#", "https://www.city.tondabayashi.lg.jp/site/library/2446.html")</f>
        <v>https://www.city.tondabayashi.lg.jp/site/library/2446.html</v>
      </c>
      <c r="K66" s="7" t="s">
        <v>15</v>
      </c>
      <c r="L66" s="7" t="s">
        <v>300</v>
      </c>
      <c r="M66" s="11">
        <v>43893</v>
      </c>
      <c r="N66" s="11">
        <v>43893</v>
      </c>
      <c r="O66" s="5"/>
    </row>
    <row r="67" spans="1:15" ht="63" x14ac:dyDescent="0.15">
      <c r="A67" s="7" t="s">
        <v>167</v>
      </c>
      <c r="B67" s="16" t="s">
        <v>233</v>
      </c>
      <c r="C67" s="7" t="s">
        <v>16</v>
      </c>
      <c r="D67" s="7" t="s">
        <v>17</v>
      </c>
      <c r="E67" s="5" t="s">
        <v>123</v>
      </c>
      <c r="F67" s="5" t="s">
        <v>124</v>
      </c>
      <c r="G67" s="7" t="s">
        <v>53</v>
      </c>
      <c r="H67" s="8" t="s">
        <v>248</v>
      </c>
      <c r="I67" s="7" t="s">
        <v>295</v>
      </c>
      <c r="J67" s="5" t="str">
        <f>HYPERLINK("#", "https://www.city.tondabayashi.lg.jp/site/library/2444.html")</f>
        <v>https://www.city.tondabayashi.lg.jp/site/library/2444.html</v>
      </c>
      <c r="K67" s="7" t="s">
        <v>15</v>
      </c>
      <c r="L67" s="7" t="s">
        <v>300</v>
      </c>
      <c r="M67" s="11">
        <v>43893</v>
      </c>
      <c r="N67" s="11">
        <v>43893</v>
      </c>
      <c r="O67" s="5"/>
    </row>
    <row r="68" spans="1:15" ht="78.75" x14ac:dyDescent="0.15">
      <c r="A68" s="7" t="s">
        <v>167</v>
      </c>
      <c r="B68" s="16" t="s">
        <v>234</v>
      </c>
      <c r="C68" s="7" t="s">
        <v>16</v>
      </c>
      <c r="D68" s="7" t="s">
        <v>17</v>
      </c>
      <c r="E68" s="5" t="s">
        <v>125</v>
      </c>
      <c r="F68" s="5" t="s">
        <v>126</v>
      </c>
      <c r="G68" s="7" t="s">
        <v>53</v>
      </c>
      <c r="H68" s="8" t="s">
        <v>248</v>
      </c>
      <c r="I68" s="7" t="s">
        <v>296</v>
      </c>
      <c r="J68" s="5" t="str">
        <f>HYPERLINK("#", "https://ilisod001.apsel.jp/lib-city-tondabayashi/wopc/pc/pages/CalendarPage.jsp?srv=")</f>
        <v>https://ilisod001.apsel.jp/lib-city-tondabayashi/wopc/pc/pages/CalendarPage.jsp?srv=</v>
      </c>
      <c r="K68" s="7" t="s">
        <v>15</v>
      </c>
      <c r="L68" s="7" t="s">
        <v>300</v>
      </c>
      <c r="M68" s="11">
        <v>43893</v>
      </c>
      <c r="N68" s="11">
        <v>43893</v>
      </c>
      <c r="O68" s="5"/>
    </row>
    <row r="69" spans="1:15" ht="47.25" x14ac:dyDescent="0.15">
      <c r="A69" s="7" t="s">
        <v>167</v>
      </c>
      <c r="B69" s="16" t="s">
        <v>235</v>
      </c>
      <c r="C69" s="7" t="s">
        <v>16</v>
      </c>
      <c r="D69" s="7" t="s">
        <v>17</v>
      </c>
      <c r="E69" s="5" t="s">
        <v>129</v>
      </c>
      <c r="F69" s="5" t="s">
        <v>130</v>
      </c>
      <c r="G69" s="7" t="s">
        <v>118</v>
      </c>
      <c r="H69" s="8" t="s">
        <v>248</v>
      </c>
      <c r="I69" s="7" t="s">
        <v>294</v>
      </c>
      <c r="J69" s="5" t="str">
        <f>HYPERLINK("#", "https://www.city.tondabayashi.lg.jp/site/kouminkan/")</f>
        <v>https://www.city.tondabayashi.lg.jp/site/kouminkan/</v>
      </c>
      <c r="K69" s="7" t="s">
        <v>15</v>
      </c>
      <c r="L69" s="7" t="s">
        <v>300</v>
      </c>
      <c r="M69" s="11">
        <v>43893</v>
      </c>
      <c r="N69" s="11">
        <v>43893</v>
      </c>
      <c r="O69" s="5"/>
    </row>
    <row r="70" spans="1:15" ht="63" x14ac:dyDescent="0.15">
      <c r="A70" s="7" t="s">
        <v>167</v>
      </c>
      <c r="B70" s="16" t="s">
        <v>236</v>
      </c>
      <c r="C70" s="7" t="s">
        <v>16</v>
      </c>
      <c r="D70" s="7" t="s">
        <v>17</v>
      </c>
      <c r="E70" s="5" t="s">
        <v>127</v>
      </c>
      <c r="F70" s="5" t="s">
        <v>128</v>
      </c>
      <c r="G70" s="7" t="s">
        <v>118</v>
      </c>
      <c r="H70" s="8" t="s">
        <v>19</v>
      </c>
      <c r="I70" s="7" t="s">
        <v>294</v>
      </c>
      <c r="J70" s="5" t="str">
        <f>HYPERLINK("#", "https://www.city.tondabayashi.lg.jp/soshiki/57/8227.html")</f>
        <v>https://www.city.tondabayashi.lg.jp/soshiki/57/8227.html</v>
      </c>
      <c r="K70" s="7" t="s">
        <v>15</v>
      </c>
      <c r="L70" s="7" t="s">
        <v>300</v>
      </c>
      <c r="M70" s="11">
        <v>43893</v>
      </c>
      <c r="N70" s="11">
        <v>43893</v>
      </c>
      <c r="O70" s="5"/>
    </row>
    <row r="71" spans="1:15" ht="63" x14ac:dyDescent="0.15">
      <c r="A71" s="7" t="s">
        <v>167</v>
      </c>
      <c r="B71" s="16" t="s">
        <v>237</v>
      </c>
      <c r="C71" s="7" t="s">
        <v>16</v>
      </c>
      <c r="D71" s="7" t="s">
        <v>17</v>
      </c>
      <c r="E71" s="5" t="s">
        <v>131</v>
      </c>
      <c r="F71" s="5" t="s">
        <v>135</v>
      </c>
      <c r="G71" s="7" t="s">
        <v>53</v>
      </c>
      <c r="H71" s="8" t="s">
        <v>19</v>
      </c>
      <c r="I71" s="7" t="s">
        <v>297</v>
      </c>
      <c r="J71" s="5" t="str">
        <f>HYPERLINK("#", "https://www.city.tondabayashi.lg.jp/site/gikai/bocho.html")</f>
        <v>https://www.city.tondabayashi.lg.jp/site/gikai/bocho.html</v>
      </c>
      <c r="K71" s="7" t="s">
        <v>15</v>
      </c>
      <c r="L71" s="7" t="s">
        <v>300</v>
      </c>
      <c r="M71" s="11">
        <v>43893</v>
      </c>
      <c r="N71" s="11">
        <v>43893</v>
      </c>
      <c r="O71" s="5"/>
    </row>
    <row r="72" spans="1:15" ht="63" x14ac:dyDescent="0.15">
      <c r="A72" s="7" t="s">
        <v>167</v>
      </c>
      <c r="B72" s="16" t="s">
        <v>238</v>
      </c>
      <c r="C72" s="7" t="s">
        <v>16</v>
      </c>
      <c r="D72" s="7" t="s">
        <v>17</v>
      </c>
      <c r="E72" s="5" t="s">
        <v>132</v>
      </c>
      <c r="F72" s="5" t="s">
        <v>136</v>
      </c>
      <c r="G72" s="7" t="s">
        <v>98</v>
      </c>
      <c r="H72" s="8" t="s">
        <v>19</v>
      </c>
      <c r="I72" s="7" t="s">
        <v>295</v>
      </c>
      <c r="J72" s="5" t="str">
        <f>HYPERLINK("#", "https://www.city.tondabayashi.lg.jp/soshiki/59/2727.html")</f>
        <v>https://www.city.tondabayashi.lg.jp/soshiki/59/2727.html</v>
      </c>
      <c r="K72" s="7" t="s">
        <v>15</v>
      </c>
      <c r="L72" s="7" t="s">
        <v>300</v>
      </c>
      <c r="M72" s="11">
        <v>43893</v>
      </c>
      <c r="N72" s="11">
        <v>43893</v>
      </c>
      <c r="O72" s="5"/>
    </row>
    <row r="73" spans="1:15" ht="63" x14ac:dyDescent="0.15">
      <c r="A73" s="7" t="s">
        <v>167</v>
      </c>
      <c r="B73" s="16" t="s">
        <v>239</v>
      </c>
      <c r="C73" s="7" t="s">
        <v>16</v>
      </c>
      <c r="D73" s="7" t="s">
        <v>17</v>
      </c>
      <c r="E73" s="5" t="s">
        <v>133</v>
      </c>
      <c r="F73" s="5" t="s">
        <v>137</v>
      </c>
      <c r="G73" s="7" t="s">
        <v>98</v>
      </c>
      <c r="H73" s="8" t="s">
        <v>19</v>
      </c>
      <c r="I73" s="7" t="s">
        <v>295</v>
      </c>
      <c r="J73" s="5" t="str">
        <f>HYPERLINK("#", "https://www.city.tondabayashi.lg.jp/soshiki/59/9997.html")</f>
        <v>https://www.city.tondabayashi.lg.jp/soshiki/59/9997.html</v>
      </c>
      <c r="K73" s="7" t="s">
        <v>15</v>
      </c>
      <c r="L73" s="7" t="s">
        <v>300</v>
      </c>
      <c r="M73" s="11">
        <v>43893</v>
      </c>
      <c r="N73" s="11">
        <v>43893</v>
      </c>
      <c r="O73" s="5"/>
    </row>
    <row r="74" spans="1:15" ht="63" x14ac:dyDescent="0.15">
      <c r="A74" s="7" t="s">
        <v>167</v>
      </c>
      <c r="B74" s="16" t="s">
        <v>240</v>
      </c>
      <c r="C74" s="7" t="s">
        <v>16</v>
      </c>
      <c r="D74" s="7" t="s">
        <v>17</v>
      </c>
      <c r="E74" s="5" t="s">
        <v>134</v>
      </c>
      <c r="F74" s="5" t="s">
        <v>299</v>
      </c>
      <c r="G74" s="7" t="s">
        <v>298</v>
      </c>
      <c r="H74" s="8" t="s">
        <v>19</v>
      </c>
      <c r="I74" s="7" t="s">
        <v>295</v>
      </c>
      <c r="J74" s="5" t="str">
        <f>HYPERLINK("#", "https://www.city.tondabayashi.lg.jp/map/list.php?ctg01_id=156")</f>
        <v>https://www.city.tondabayashi.lg.jp/map/list.php?ctg01_id=156</v>
      </c>
      <c r="K74" s="7" t="s">
        <v>15</v>
      </c>
      <c r="L74" s="7" t="s">
        <v>300</v>
      </c>
      <c r="M74" s="11">
        <v>43893</v>
      </c>
      <c r="N74" s="11">
        <v>43893</v>
      </c>
      <c r="O74" s="5"/>
    </row>
    <row r="75" spans="1:15" ht="63" x14ac:dyDescent="0.15">
      <c r="A75" s="7" t="s">
        <v>167</v>
      </c>
      <c r="B75" s="16" t="s">
        <v>241</v>
      </c>
      <c r="C75" s="7" t="s">
        <v>16</v>
      </c>
      <c r="D75" s="7" t="s">
        <v>17</v>
      </c>
      <c r="E75" s="13" t="s">
        <v>138</v>
      </c>
      <c r="F75" s="14" t="s">
        <v>150</v>
      </c>
      <c r="G75" s="15" t="s">
        <v>162</v>
      </c>
      <c r="H75" s="8" t="s">
        <v>244</v>
      </c>
      <c r="I75" s="7" t="s">
        <v>295</v>
      </c>
      <c r="J75" s="5" t="str">
        <f>HYPERLINK("#", "https://www.city.tondabayashi.lg.jp/map2/1050/riyouzyouken.html")</f>
        <v>https://www.city.tondabayashi.lg.jp/map2/1050/riyouzyouken.html</v>
      </c>
      <c r="K75" s="7" t="s">
        <v>15</v>
      </c>
      <c r="L75" s="7" t="s">
        <v>300</v>
      </c>
      <c r="M75" s="11">
        <v>43893</v>
      </c>
      <c r="N75" s="11">
        <v>43893</v>
      </c>
      <c r="O75" s="5"/>
    </row>
    <row r="76" spans="1:15" ht="63" x14ac:dyDescent="0.15">
      <c r="A76" s="7" t="s">
        <v>167</v>
      </c>
      <c r="B76" s="16" t="s">
        <v>242</v>
      </c>
      <c r="C76" s="7" t="s">
        <v>16</v>
      </c>
      <c r="D76" s="7" t="s">
        <v>17</v>
      </c>
      <c r="E76" s="13" t="s">
        <v>139</v>
      </c>
      <c r="F76" s="14" t="s">
        <v>151</v>
      </c>
      <c r="G76" s="15" t="s">
        <v>163</v>
      </c>
      <c r="H76" s="8" t="s">
        <v>244</v>
      </c>
      <c r="I76" s="7" t="s">
        <v>295</v>
      </c>
      <c r="J76" s="5" t="str">
        <f>HYPERLINK("#", "https://www.city.tondabayashi.lg.jp/map2/1019/riyouzyouken.html")</f>
        <v>https://www.city.tondabayashi.lg.jp/map2/1019/riyouzyouken.html</v>
      </c>
      <c r="K76" s="7" t="s">
        <v>15</v>
      </c>
      <c r="L76" s="7" t="s">
        <v>300</v>
      </c>
      <c r="M76" s="11">
        <v>43893</v>
      </c>
      <c r="N76" s="11">
        <v>43893</v>
      </c>
      <c r="O76" s="5"/>
    </row>
    <row r="77" spans="1:15" ht="63" x14ac:dyDescent="0.15">
      <c r="A77" s="7" t="s">
        <v>167</v>
      </c>
      <c r="B77" s="16" t="s">
        <v>243</v>
      </c>
      <c r="C77" s="7" t="s">
        <v>16</v>
      </c>
      <c r="D77" s="7" t="s">
        <v>17</v>
      </c>
      <c r="E77" s="13" t="s">
        <v>140</v>
      </c>
      <c r="F77" s="14" t="s">
        <v>152</v>
      </c>
      <c r="G77" s="15" t="s">
        <v>162</v>
      </c>
      <c r="H77" s="8" t="s">
        <v>244</v>
      </c>
      <c r="I77" s="7" t="s">
        <v>295</v>
      </c>
      <c r="J77" s="20" t="str">
        <f>HYPERLINK("#", "https://www.city.tondabayashi.lg.jp/map2/download/download.html")</f>
        <v>https://www.city.tondabayashi.lg.jp/map2/download/download.html</v>
      </c>
      <c r="K77" s="7" t="s">
        <v>15</v>
      </c>
      <c r="L77" s="7" t="s">
        <v>300</v>
      </c>
      <c r="M77" s="11">
        <v>43893</v>
      </c>
      <c r="N77" s="11">
        <v>43893</v>
      </c>
      <c r="O77" s="5"/>
    </row>
    <row r="78" spans="1:15" ht="63" x14ac:dyDescent="0.15">
      <c r="A78" s="7" t="s">
        <v>167</v>
      </c>
      <c r="B78" s="16" t="s">
        <v>251</v>
      </c>
      <c r="C78" s="7" t="s">
        <v>16</v>
      </c>
      <c r="D78" s="7" t="s">
        <v>17</v>
      </c>
      <c r="E78" s="13" t="s">
        <v>141</v>
      </c>
      <c r="F78" s="14" t="s">
        <v>153</v>
      </c>
      <c r="G78" s="15" t="s">
        <v>303</v>
      </c>
      <c r="H78" s="8" t="s">
        <v>250</v>
      </c>
      <c r="I78" s="7" t="s">
        <v>295</v>
      </c>
      <c r="J78" s="5" t="str">
        <f t="shared" ref="J78:J86" si="0">HYPERLINK("#", "https://www.city.tondabayashi.lg.jp/soshiki/49/2282.html")</f>
        <v>https://www.city.tondabayashi.lg.jp/soshiki/49/2282.html</v>
      </c>
      <c r="K78" s="7" t="s">
        <v>15</v>
      </c>
      <c r="L78" s="7" t="s">
        <v>300</v>
      </c>
      <c r="M78" s="11">
        <v>43893</v>
      </c>
      <c r="N78" s="11">
        <v>43893</v>
      </c>
      <c r="O78" s="5"/>
    </row>
    <row r="79" spans="1:15" ht="63" x14ac:dyDescent="0.15">
      <c r="A79" s="7" t="s">
        <v>167</v>
      </c>
      <c r="B79" s="16" t="s">
        <v>252</v>
      </c>
      <c r="C79" s="7" t="s">
        <v>16</v>
      </c>
      <c r="D79" s="7" t="s">
        <v>17</v>
      </c>
      <c r="E79" s="13" t="s">
        <v>142</v>
      </c>
      <c r="F79" s="14" t="s">
        <v>154</v>
      </c>
      <c r="G79" s="15" t="s">
        <v>303</v>
      </c>
      <c r="H79" s="8" t="s">
        <v>250</v>
      </c>
      <c r="I79" s="7" t="s">
        <v>295</v>
      </c>
      <c r="J79" s="5" t="str">
        <f t="shared" si="0"/>
        <v>https://www.city.tondabayashi.lg.jp/soshiki/49/2282.html</v>
      </c>
      <c r="K79" s="7" t="s">
        <v>15</v>
      </c>
      <c r="L79" s="7" t="s">
        <v>300</v>
      </c>
      <c r="M79" s="11">
        <v>43893</v>
      </c>
      <c r="N79" s="11">
        <v>43893</v>
      </c>
      <c r="O79" s="5"/>
    </row>
    <row r="80" spans="1:15" ht="63" x14ac:dyDescent="0.15">
      <c r="A80" s="7" t="s">
        <v>167</v>
      </c>
      <c r="B80" s="16" t="s">
        <v>253</v>
      </c>
      <c r="C80" s="7" t="s">
        <v>16</v>
      </c>
      <c r="D80" s="7" t="s">
        <v>17</v>
      </c>
      <c r="E80" s="13" t="s">
        <v>143</v>
      </c>
      <c r="F80" s="14" t="s">
        <v>155</v>
      </c>
      <c r="G80" s="15" t="s">
        <v>303</v>
      </c>
      <c r="H80" s="8" t="s">
        <v>250</v>
      </c>
      <c r="I80" s="7" t="s">
        <v>295</v>
      </c>
      <c r="J80" s="5" t="str">
        <f t="shared" si="0"/>
        <v>https://www.city.tondabayashi.lg.jp/soshiki/49/2282.html</v>
      </c>
      <c r="K80" s="7" t="s">
        <v>15</v>
      </c>
      <c r="L80" s="7" t="s">
        <v>300</v>
      </c>
      <c r="M80" s="11">
        <v>43893</v>
      </c>
      <c r="N80" s="11">
        <v>43893</v>
      </c>
      <c r="O80" s="5"/>
    </row>
    <row r="81" spans="1:15" ht="63" x14ac:dyDescent="0.15">
      <c r="A81" s="7" t="s">
        <v>167</v>
      </c>
      <c r="B81" s="16" t="s">
        <v>254</v>
      </c>
      <c r="C81" s="7" t="s">
        <v>16</v>
      </c>
      <c r="D81" s="7" t="s">
        <v>17</v>
      </c>
      <c r="E81" s="13" t="s">
        <v>144</v>
      </c>
      <c r="F81" s="14" t="s">
        <v>156</v>
      </c>
      <c r="G81" s="15" t="s">
        <v>303</v>
      </c>
      <c r="H81" s="8" t="s">
        <v>250</v>
      </c>
      <c r="I81" s="7" t="s">
        <v>295</v>
      </c>
      <c r="J81" s="5" t="str">
        <f t="shared" si="0"/>
        <v>https://www.city.tondabayashi.lg.jp/soshiki/49/2282.html</v>
      </c>
      <c r="K81" s="7" t="s">
        <v>15</v>
      </c>
      <c r="L81" s="7" t="s">
        <v>300</v>
      </c>
      <c r="M81" s="11">
        <v>43893</v>
      </c>
      <c r="N81" s="11">
        <v>43893</v>
      </c>
      <c r="O81" s="5"/>
    </row>
    <row r="82" spans="1:15" ht="63" x14ac:dyDescent="0.15">
      <c r="A82" s="7" t="s">
        <v>167</v>
      </c>
      <c r="B82" s="16" t="s">
        <v>255</v>
      </c>
      <c r="C82" s="7" t="s">
        <v>16</v>
      </c>
      <c r="D82" s="7" t="s">
        <v>17</v>
      </c>
      <c r="E82" s="13" t="s">
        <v>145</v>
      </c>
      <c r="F82" s="14" t="s">
        <v>157</v>
      </c>
      <c r="G82" s="15" t="s">
        <v>303</v>
      </c>
      <c r="H82" s="8" t="s">
        <v>250</v>
      </c>
      <c r="I82" s="7" t="s">
        <v>295</v>
      </c>
      <c r="J82" s="5" t="str">
        <f t="shared" si="0"/>
        <v>https://www.city.tondabayashi.lg.jp/soshiki/49/2282.html</v>
      </c>
      <c r="K82" s="7" t="s">
        <v>15</v>
      </c>
      <c r="L82" s="7" t="s">
        <v>300</v>
      </c>
      <c r="M82" s="11">
        <v>43893</v>
      </c>
      <c r="N82" s="11">
        <v>43893</v>
      </c>
      <c r="O82" s="5"/>
    </row>
    <row r="83" spans="1:15" ht="63" x14ac:dyDescent="0.15">
      <c r="A83" s="7" t="s">
        <v>167</v>
      </c>
      <c r="B83" s="16" t="s">
        <v>256</v>
      </c>
      <c r="C83" s="7" t="s">
        <v>16</v>
      </c>
      <c r="D83" s="7" t="s">
        <v>17</v>
      </c>
      <c r="E83" s="13" t="s">
        <v>146</v>
      </c>
      <c r="F83" s="14" t="s">
        <v>158</v>
      </c>
      <c r="G83" s="15" t="s">
        <v>303</v>
      </c>
      <c r="H83" s="8" t="s">
        <v>250</v>
      </c>
      <c r="I83" s="7" t="s">
        <v>295</v>
      </c>
      <c r="J83" s="5" t="str">
        <f t="shared" si="0"/>
        <v>https://www.city.tondabayashi.lg.jp/soshiki/49/2282.html</v>
      </c>
      <c r="K83" s="7" t="s">
        <v>15</v>
      </c>
      <c r="L83" s="7" t="s">
        <v>300</v>
      </c>
      <c r="M83" s="11">
        <v>43893</v>
      </c>
      <c r="N83" s="11">
        <v>43893</v>
      </c>
      <c r="O83" s="5"/>
    </row>
    <row r="84" spans="1:15" ht="63" x14ac:dyDescent="0.15">
      <c r="A84" s="7" t="s">
        <v>167</v>
      </c>
      <c r="B84" s="16" t="s">
        <v>257</v>
      </c>
      <c r="C84" s="7" t="s">
        <v>16</v>
      </c>
      <c r="D84" s="7" t="s">
        <v>17</v>
      </c>
      <c r="E84" s="13" t="s">
        <v>147</v>
      </c>
      <c r="F84" s="14" t="s">
        <v>159</v>
      </c>
      <c r="G84" s="15" t="s">
        <v>164</v>
      </c>
      <c r="H84" s="8" t="s">
        <v>250</v>
      </c>
      <c r="I84" s="7" t="s">
        <v>295</v>
      </c>
      <c r="J84" s="5" t="str">
        <f t="shared" si="0"/>
        <v>https://www.city.tondabayashi.lg.jp/soshiki/49/2282.html</v>
      </c>
      <c r="K84" s="7" t="s">
        <v>15</v>
      </c>
      <c r="L84" s="7" t="s">
        <v>300</v>
      </c>
      <c r="M84" s="11">
        <v>43893</v>
      </c>
      <c r="N84" s="11">
        <v>43893</v>
      </c>
      <c r="O84" s="5"/>
    </row>
    <row r="85" spans="1:15" ht="63" x14ac:dyDescent="0.15">
      <c r="A85" s="7" t="s">
        <v>167</v>
      </c>
      <c r="B85" s="16" t="s">
        <v>258</v>
      </c>
      <c r="C85" s="7" t="s">
        <v>16</v>
      </c>
      <c r="D85" s="7" t="s">
        <v>17</v>
      </c>
      <c r="E85" s="13" t="s">
        <v>148</v>
      </c>
      <c r="F85" s="14" t="s">
        <v>160</v>
      </c>
      <c r="G85" s="15" t="s">
        <v>165</v>
      </c>
      <c r="H85" s="8" t="s">
        <v>244</v>
      </c>
      <c r="I85" s="7" t="s">
        <v>295</v>
      </c>
      <c r="J85" s="5" t="str">
        <f t="shared" si="0"/>
        <v>https://www.city.tondabayashi.lg.jp/soshiki/49/2282.html</v>
      </c>
      <c r="K85" s="7" t="s">
        <v>15</v>
      </c>
      <c r="L85" s="7" t="s">
        <v>300</v>
      </c>
      <c r="M85" s="11">
        <v>43893</v>
      </c>
      <c r="N85" s="11">
        <v>43893</v>
      </c>
      <c r="O85" s="5"/>
    </row>
    <row r="86" spans="1:15" ht="63" x14ac:dyDescent="0.15">
      <c r="A86" s="7" t="s">
        <v>167</v>
      </c>
      <c r="B86" s="16" t="s">
        <v>259</v>
      </c>
      <c r="C86" s="7" t="s">
        <v>16</v>
      </c>
      <c r="D86" s="7" t="s">
        <v>17</v>
      </c>
      <c r="E86" s="13" t="s">
        <v>149</v>
      </c>
      <c r="F86" s="14" t="s">
        <v>161</v>
      </c>
      <c r="G86" s="15" t="s">
        <v>166</v>
      </c>
      <c r="H86" s="8" t="s">
        <v>244</v>
      </c>
      <c r="I86" s="7" t="s">
        <v>295</v>
      </c>
      <c r="J86" s="5" t="str">
        <f t="shared" si="0"/>
        <v>https://www.city.tondabayashi.lg.jp/soshiki/49/2282.html</v>
      </c>
      <c r="K86" s="7" t="s">
        <v>15</v>
      </c>
      <c r="L86" s="7" t="s">
        <v>300</v>
      </c>
      <c r="M86" s="11">
        <v>43893</v>
      </c>
      <c r="N86" s="11">
        <v>43893</v>
      </c>
      <c r="O86" s="5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6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オープンデータ一覧</vt:lpstr>
      <vt:lpstr>オープンデータ一覧!Print_Area</vt:lpstr>
      <vt:lpstr>オープンデータ一覧!Print_Titles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2020-12-10T00:56:30Z</dcterms:created>
  <dcterms:modified xsi:type="dcterms:W3CDTF">2024-04-09T02:56:00Z</dcterms:modified>
</cp:coreProperties>
</file>