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461\Desktop\様式データ\"/>
    </mc:Choice>
  </mc:AlternateContent>
  <bookViews>
    <workbookView xWindow="0" yWindow="0" windowWidth="28800" windowHeight="14010"/>
  </bookViews>
  <sheets>
    <sheet name="（様式２号）返礼品登録申請書" sheetId="1" r:id="rId1"/>
    <sheet name="地場産品基準" sheetId="2" r:id="rId2"/>
  </sheets>
  <externalReferences>
    <externalReference r:id="rId3"/>
  </externalReferences>
  <definedNames>
    <definedName name="_xlnm.Print_Area" localSheetId="0">'（様式２号）返礼品登録申請書'!$A$1:$I$43</definedName>
    <definedName name="_xlnm.Print_Area" localSheetId="1">地場産品基準!$B$2:$I$23</definedName>
    <definedName name="_xlnm.Print_Titles" localSheetId="1">地場産品基準!$2:$3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27" i="1"/>
  <c r="C26" i="1"/>
  <c r="E24" i="1"/>
  <c r="AG16" i="1"/>
  <c r="AH16" i="1" s="1"/>
  <c r="AI16" i="1" s="1"/>
  <c r="AH15" i="1"/>
  <c r="AI15" i="1" s="1"/>
  <c r="AG15" i="1"/>
  <c r="AG14" i="1"/>
  <c r="AH14" i="1" s="1"/>
  <c r="AI14" i="1" s="1"/>
  <c r="AH13" i="1"/>
  <c r="AI13" i="1" s="1"/>
  <c r="AG13" i="1"/>
  <c r="AG12" i="1"/>
  <c r="AH12" i="1" s="1"/>
  <c r="AI12" i="1" s="1"/>
  <c r="AH11" i="1"/>
  <c r="AI11" i="1" s="1"/>
  <c r="AG11" i="1"/>
  <c r="AG10" i="1"/>
  <c r="AH10" i="1" s="1"/>
  <c r="AI10" i="1" s="1"/>
  <c r="AH9" i="1"/>
  <c r="AI9" i="1" s="1"/>
  <c r="AG9" i="1"/>
  <c r="AG8" i="1"/>
  <c r="AH8" i="1" s="1"/>
  <c r="AI8" i="1" s="1"/>
  <c r="AH7" i="1"/>
  <c r="AI7" i="1" s="1"/>
  <c r="AG7" i="1"/>
  <c r="AG6" i="1"/>
  <c r="AH6" i="1" s="1"/>
  <c r="AI6" i="1" s="1"/>
  <c r="AH5" i="1"/>
  <c r="AI5" i="1" s="1"/>
  <c r="AG5" i="1"/>
  <c r="AH1" i="1"/>
  <c r="AR5" i="1" s="1"/>
  <c r="AU5" i="1" l="1"/>
  <c r="AV5" i="1"/>
  <c r="AT5" i="1"/>
  <c r="AI18" i="1"/>
  <c r="AL5" i="1" s="1"/>
  <c r="AO5" i="1" l="1"/>
  <c r="AP5" i="1"/>
  <c r="AN5" i="1"/>
  <c r="AW5" i="1"/>
  <c r="AS5" i="1" s="1"/>
  <c r="AK5" i="1" s="1"/>
  <c r="AQ5" i="1" l="1"/>
  <c r="AM5" i="1" s="1"/>
  <c r="AJ5" i="1" s="1"/>
</calcChain>
</file>

<file path=xl/sharedStrings.xml><?xml version="1.0" encoding="utf-8"?>
<sst xmlns="http://schemas.openxmlformats.org/spreadsheetml/2006/main" count="250" uniqueCount="203">
  <si>
    <t>提供価格（税込）</t>
    <rPh sb="0" eb="4">
      <t>テイキョウカカク</t>
    </rPh>
    <rPh sb="5" eb="7">
      <t>ゼイコミ</t>
    </rPh>
    <phoneticPr fontId="5"/>
  </si>
  <si>
    <t>様式第２号（第３条関係）</t>
    <phoneticPr fontId="5"/>
  </si>
  <si>
    <t>　　　　　年　　　　月　　　　日</t>
    <rPh sb="5" eb="6">
      <t>ネン</t>
    </rPh>
    <rPh sb="10" eb="11">
      <t>ガツ</t>
    </rPh>
    <rPh sb="15" eb="16">
      <t>ニチ</t>
    </rPh>
    <phoneticPr fontId="5"/>
  </si>
  <si>
    <t>◆地場産品類型</t>
    <phoneticPr fontId="5"/>
  </si>
  <si>
    <t>１号</t>
    <rPh sb="1" eb="2">
      <t>ゴウ</t>
    </rPh>
    <phoneticPr fontId="5"/>
  </si>
  <si>
    <t>区域内で行われている生産の内容（栽培、繁殖、肥育、養殖、水揚げ等）</t>
    <rPh sb="10" eb="12">
      <t>セイサン</t>
    </rPh>
    <rPh sb="13" eb="15">
      <t>ナイヨウ</t>
    </rPh>
    <rPh sb="19" eb="21">
      <t>ハンショク</t>
    </rPh>
    <rPh sb="25" eb="27">
      <t>ヨウショク</t>
    </rPh>
    <rPh sb="28" eb="30">
      <t>ミズア</t>
    </rPh>
    <phoneticPr fontId="5"/>
  </si>
  <si>
    <t>－</t>
    <phoneticPr fontId="5"/>
  </si>
  <si>
    <t>－</t>
    <phoneticPr fontId="5"/>
  </si>
  <si>
    <t>当該地方団体の区域内において生産されたものであること。</t>
    <phoneticPr fontId="5"/>
  </si>
  <si>
    <t>２号</t>
    <rPh sb="1" eb="2">
      <t>ゴウ</t>
    </rPh>
    <phoneticPr fontId="5"/>
  </si>
  <si>
    <t>当該返礼品の主な原材料のうち、区域内で生産された原材料名</t>
    <rPh sb="0" eb="2">
      <t>トウガイ</t>
    </rPh>
    <rPh sb="2" eb="5">
      <t>ヘンレイヒン</t>
    </rPh>
    <rPh sb="6" eb="7">
      <t>オモ</t>
    </rPh>
    <rPh sb="8" eb="11">
      <t>ゲンザイリョウ</t>
    </rPh>
    <rPh sb="27" eb="28">
      <t>メイ</t>
    </rPh>
    <phoneticPr fontId="5"/>
  </si>
  <si>
    <t>当該返礼品の主な原材料のうち、区域外で生産された原材料名</t>
    <rPh sb="6" eb="7">
      <t>オモ</t>
    </rPh>
    <rPh sb="17" eb="18">
      <t>ガイ</t>
    </rPh>
    <rPh sb="27" eb="28">
      <t>メイ</t>
    </rPh>
    <phoneticPr fontId="5"/>
  </si>
  <si>
    <t>返礼品等の重量や付加価値のうち区域内で生産された原材料によるものの割合（当該割合が全体の半分を一定程度以上上回るといえる理由を説明すること）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3" eb="35">
      <t>ワリアイ</t>
    </rPh>
    <rPh sb="36" eb="38">
      <t>トウガイ</t>
    </rPh>
    <rPh sb="38" eb="40">
      <t>ワリアイ</t>
    </rPh>
    <rPh sb="41" eb="43">
      <t>ゼンタイ</t>
    </rPh>
    <rPh sb="44" eb="46">
      <t>ハンブン</t>
    </rPh>
    <rPh sb="47" eb="49">
      <t>イッテイ</t>
    </rPh>
    <rPh sb="49" eb="51">
      <t>テイド</t>
    </rPh>
    <rPh sb="51" eb="53">
      <t>イジョウ</t>
    </rPh>
    <rPh sb="53" eb="55">
      <t>ウワマワ</t>
    </rPh>
    <rPh sb="60" eb="62">
      <t>リユウ</t>
    </rPh>
    <rPh sb="63" eb="65">
      <t>セツメイ</t>
    </rPh>
    <phoneticPr fontId="5"/>
  </si>
  <si>
    <t>とんだばやしふるさと寄附金 返礼品登録申請書</t>
    <rPh sb="10" eb="13">
      <t>キフキン</t>
    </rPh>
    <rPh sb="14" eb="16">
      <t>ヘンレイ</t>
    </rPh>
    <rPh sb="16" eb="17">
      <t>ヒン</t>
    </rPh>
    <rPh sb="17" eb="19">
      <t>トウロク</t>
    </rPh>
    <rPh sb="19" eb="21">
      <t>シンセイ</t>
    </rPh>
    <rPh sb="21" eb="22">
      <t>ショ</t>
    </rPh>
    <phoneticPr fontId="5"/>
  </si>
  <si>
    <t>当該地方団体の区域内において返礼品等の原材料の主要な部分が生産されたものであること。</t>
    <phoneticPr fontId="5"/>
  </si>
  <si>
    <t>３号</t>
    <rPh sb="1" eb="2">
      <t>ゴウ</t>
    </rPh>
    <phoneticPr fontId="5"/>
  </si>
  <si>
    <t>・区域内で行われている工程（加工･製造）の詳細
・加工・製造地の所在地（事業者名・住所）</t>
    <rPh sb="14" eb="16">
      <t>カコウ</t>
    </rPh>
    <rPh sb="17" eb="19">
      <t>セイゾウ</t>
    </rPh>
    <rPh sb="21" eb="23">
      <t>ショウサイ</t>
    </rPh>
    <rPh sb="25" eb="27">
      <t>カコウ</t>
    </rPh>
    <rPh sb="28" eb="31">
      <t>セイゾウチ</t>
    </rPh>
    <rPh sb="32" eb="35">
      <t>ショザイチ</t>
    </rPh>
    <rPh sb="36" eb="40">
      <t>ジギョウシャメイ</t>
    </rPh>
    <rPh sb="41" eb="43">
      <t>ジュウショ</t>
    </rPh>
    <phoneticPr fontId="5"/>
  </si>
  <si>
    <t>区域外で行われている工程の詳細</t>
    <rPh sb="13" eb="15">
      <t>ショウサイ</t>
    </rPh>
    <phoneticPr fontId="5"/>
  </si>
  <si>
    <t>返礼品等の付加価値のうち区域内で行われている工程によるものの割合（当該割合が全体の半分を一定程度以上上回るといえる理由を説明すること）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0" eb="32">
      <t>ワリアイ</t>
    </rPh>
    <rPh sb="33" eb="35">
      <t>トウガイ</t>
    </rPh>
    <rPh sb="35" eb="37">
      <t>ワリアイ</t>
    </rPh>
    <rPh sb="38" eb="40">
      <t>ゼンタイ</t>
    </rPh>
    <rPh sb="41" eb="43">
      <t>ハンブン</t>
    </rPh>
    <rPh sb="44" eb="46">
      <t>イッテイ</t>
    </rPh>
    <rPh sb="46" eb="48">
      <t>テイド</t>
    </rPh>
    <rPh sb="48" eb="50">
      <t>イジョウ</t>
    </rPh>
    <rPh sb="50" eb="52">
      <t>ウワマワ</t>
    </rPh>
    <rPh sb="57" eb="59">
      <t>リユウ</t>
    </rPh>
    <rPh sb="60" eb="62">
      <t>セツメイ</t>
    </rPh>
    <phoneticPr fontId="5"/>
  </si>
  <si>
    <t>配送方法</t>
    <rPh sb="0" eb="4">
      <t>ハイソウホウホウ</t>
    </rPh>
    <phoneticPr fontId="5"/>
  </si>
  <si>
    <t>検索値</t>
    <rPh sb="0" eb="2">
      <t>ケンサク</t>
    </rPh>
    <rPh sb="2" eb="3">
      <t>チ</t>
    </rPh>
    <phoneticPr fontId="5"/>
  </si>
  <si>
    <t>配送料</t>
    <rPh sb="0" eb="2">
      <t>ハイソウ</t>
    </rPh>
    <rPh sb="2" eb="3">
      <t>リョウ</t>
    </rPh>
    <phoneticPr fontId="5"/>
  </si>
  <si>
    <t>条件１
適合</t>
    <rPh sb="0" eb="2">
      <t>ジョウケン</t>
    </rPh>
    <rPh sb="4" eb="6">
      <t>テキゴウ</t>
    </rPh>
    <phoneticPr fontId="5"/>
  </si>
  <si>
    <t>条件２
適合</t>
    <rPh sb="0" eb="2">
      <t>ジョウケン</t>
    </rPh>
    <rPh sb="4" eb="6">
      <t>テキゴウ</t>
    </rPh>
    <phoneticPr fontId="5"/>
  </si>
  <si>
    <t>条件１
寄附金額</t>
    <rPh sb="0" eb="2">
      <t>ジョウケン</t>
    </rPh>
    <rPh sb="4" eb="7">
      <t>キフキン</t>
    </rPh>
    <rPh sb="7" eb="8">
      <t>ガク</t>
    </rPh>
    <phoneticPr fontId="5"/>
  </si>
  <si>
    <t>条件１
募集経費率</t>
    <rPh sb="0" eb="2">
      <t>ジョウケン</t>
    </rPh>
    <rPh sb="4" eb="6">
      <t>ボシュウ</t>
    </rPh>
    <rPh sb="6" eb="8">
      <t>ケイヒ</t>
    </rPh>
    <rPh sb="8" eb="9">
      <t>リツ</t>
    </rPh>
    <phoneticPr fontId="5"/>
  </si>
  <si>
    <t>条件１
返礼品率</t>
    <rPh sb="0" eb="2">
      <t>ジョウケン</t>
    </rPh>
    <rPh sb="4" eb="6">
      <t>ヘンレイ</t>
    </rPh>
    <rPh sb="6" eb="7">
      <t>ヒン</t>
    </rPh>
    <rPh sb="7" eb="8">
      <t>リツ</t>
    </rPh>
    <phoneticPr fontId="5"/>
  </si>
  <si>
    <t>条件1 手数料
(楽天9.9％)</t>
    <rPh sb="0" eb="2">
      <t>ジョウケン</t>
    </rPh>
    <rPh sb="4" eb="7">
      <t>テスウリョウ</t>
    </rPh>
    <rPh sb="9" eb="11">
      <t>ラクテン</t>
    </rPh>
    <phoneticPr fontId="5"/>
  </si>
  <si>
    <t>条件1 委託料
（さとふる4.4％）</t>
    <rPh sb="0" eb="2">
      <t>ジョウケン</t>
    </rPh>
    <rPh sb="4" eb="7">
      <t>イタクリョウ</t>
    </rPh>
    <phoneticPr fontId="5"/>
  </si>
  <si>
    <t>条件1　募集経費
（合計）</t>
    <rPh sb="0" eb="2">
      <t>ジョウケン</t>
    </rPh>
    <rPh sb="4" eb="6">
      <t>ボシュウ</t>
    </rPh>
    <rPh sb="6" eb="8">
      <t>ケイヒ</t>
    </rPh>
    <rPh sb="10" eb="12">
      <t>ゴウケイ</t>
    </rPh>
    <phoneticPr fontId="5"/>
  </si>
  <si>
    <t>条件２
寄附金額</t>
    <rPh sb="0" eb="2">
      <t>ジョウケン</t>
    </rPh>
    <rPh sb="4" eb="7">
      <t>キフキン</t>
    </rPh>
    <rPh sb="7" eb="8">
      <t>ガク</t>
    </rPh>
    <phoneticPr fontId="5"/>
  </si>
  <si>
    <t>条件2
募集経費率</t>
    <rPh sb="0" eb="2">
      <t>ジョウケン</t>
    </rPh>
    <rPh sb="4" eb="6">
      <t>ボシュウ</t>
    </rPh>
    <rPh sb="6" eb="8">
      <t>ケイヒ</t>
    </rPh>
    <rPh sb="8" eb="9">
      <t>リツ</t>
    </rPh>
    <phoneticPr fontId="5"/>
  </si>
  <si>
    <t>条件2
返礼品率</t>
    <rPh sb="0" eb="2">
      <t>ジョウケン</t>
    </rPh>
    <rPh sb="4" eb="6">
      <t>ヘンレイ</t>
    </rPh>
    <rPh sb="6" eb="7">
      <t>ヒン</t>
    </rPh>
    <rPh sb="7" eb="8">
      <t>リツ</t>
    </rPh>
    <phoneticPr fontId="5"/>
  </si>
  <si>
    <t>条件2 手数料
(楽天9.9％)</t>
    <rPh sb="0" eb="2">
      <t>ジョウケン</t>
    </rPh>
    <rPh sb="4" eb="7">
      <t>テスウリョウ</t>
    </rPh>
    <rPh sb="9" eb="11">
      <t>ラクテン</t>
    </rPh>
    <phoneticPr fontId="5"/>
  </si>
  <si>
    <t>条件2 委託料
（さとふる4.4％）</t>
    <rPh sb="0" eb="2">
      <t>ジョウケン</t>
    </rPh>
    <rPh sb="4" eb="7">
      <t>イタクリョウ</t>
    </rPh>
    <phoneticPr fontId="5"/>
  </si>
  <si>
    <t>条件2 募集経費
（合計）</t>
    <rPh sb="0" eb="2">
      <t>ジョウケン</t>
    </rPh>
    <rPh sb="4" eb="6">
      <t>ボシュウ</t>
    </rPh>
    <rPh sb="6" eb="8">
      <t>ケイヒ</t>
    </rPh>
    <rPh sb="10" eb="12">
      <t>ゴウケイ</t>
    </rPh>
    <phoneticPr fontId="5"/>
  </si>
  <si>
    <t>富田林市長　様</t>
    <rPh sb="6" eb="7">
      <t>サマ</t>
    </rPh>
    <phoneticPr fontId="5"/>
  </si>
  <si>
    <t>当該地方団体の区域内において返礼品等の製造、加工その他の工程のうち主要な部分を行うことにより相応の付加価値が生じているものであること。</t>
    <phoneticPr fontId="5"/>
  </si>
  <si>
    <t>３号イ（熟成肉）</t>
    <rPh sb="1" eb="2">
      <t>ゴウ</t>
    </rPh>
    <rPh sb="4" eb="7">
      <t>ジュクセイニク</t>
    </rPh>
    <phoneticPr fontId="5"/>
  </si>
  <si>
    <t>肉が生産（飼養）された都道府県名</t>
    <rPh sb="0" eb="1">
      <t>ニク</t>
    </rPh>
    <rPh sb="2" eb="4">
      <t>シヨウ</t>
    </rPh>
    <rPh sb="5" eb="7">
      <t>シヨウ</t>
    </rPh>
    <rPh sb="11" eb="15">
      <t>トドウフケン</t>
    </rPh>
    <rPh sb="15" eb="16">
      <t>メイ</t>
    </rPh>
    <phoneticPr fontId="5"/>
  </si>
  <si>
    <t>区域内で行われている熟成工程の詳細</t>
    <rPh sb="0" eb="3">
      <t>クイキナイ</t>
    </rPh>
    <rPh sb="4" eb="5">
      <t>オコナ</t>
    </rPh>
    <rPh sb="10" eb="12">
      <t>ジュクセイ</t>
    </rPh>
    <rPh sb="12" eb="14">
      <t>コウテイ</t>
    </rPh>
    <rPh sb="15" eb="17">
      <t>ショウサイ</t>
    </rPh>
    <phoneticPr fontId="5"/>
  </si>
  <si>
    <t>返礼品等の付加価値のうち区域内で行われている熟成工程によるものの割合（当該割合が全体の半分を一定程度以上上回るといえる理由を説明すること）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2" eb="34">
      <t>ワリアイ</t>
    </rPh>
    <rPh sb="35" eb="37">
      <t>トウガイ</t>
    </rPh>
    <rPh sb="37" eb="39">
      <t>ワリアイ</t>
    </rPh>
    <rPh sb="40" eb="42">
      <t>ゼンタイ</t>
    </rPh>
    <rPh sb="43" eb="45">
      <t>ハンブン</t>
    </rPh>
    <rPh sb="46" eb="48">
      <t>イッテイ</t>
    </rPh>
    <rPh sb="48" eb="50">
      <t>テイド</t>
    </rPh>
    <rPh sb="50" eb="52">
      <t>イジョウ</t>
    </rPh>
    <rPh sb="52" eb="54">
      <t>ウワマワ</t>
    </rPh>
    <rPh sb="59" eb="61">
      <t>リユウ</t>
    </rPh>
    <rPh sb="62" eb="64">
      <t>セツメイ</t>
    </rPh>
    <phoneticPr fontId="5"/>
  </si>
  <si>
    <t>〒</t>
    <phoneticPr fontId="5"/>
  </si>
  <si>
    <t>地場産品基準第３号イに規定する、当該地方団体の属する都道府県の区域内において生産された食肉を原材料として、当該地方団体の区域内において熟成したもの。</t>
    <phoneticPr fontId="5"/>
  </si>
  <si>
    <t>３号イ（精米）</t>
    <rPh sb="1" eb="2">
      <t>ゴウ</t>
    </rPh>
    <rPh sb="4" eb="6">
      <t>セイマイ</t>
    </rPh>
    <phoneticPr fontId="5"/>
  </si>
  <si>
    <t>米が生産（栽培）された都道府県名</t>
    <rPh sb="0" eb="1">
      <t>コメ</t>
    </rPh>
    <rPh sb="2" eb="4">
      <t>セイサン</t>
    </rPh>
    <rPh sb="5" eb="7">
      <t>サイバイ</t>
    </rPh>
    <rPh sb="11" eb="15">
      <t>トドウフケン</t>
    </rPh>
    <rPh sb="15" eb="16">
      <t>メイ</t>
    </rPh>
    <phoneticPr fontId="5"/>
  </si>
  <si>
    <t>区域内で行われている精米工程の詳細</t>
    <rPh sb="0" eb="3">
      <t>クイキナイ</t>
    </rPh>
    <rPh sb="4" eb="5">
      <t>オコナ</t>
    </rPh>
    <rPh sb="10" eb="12">
      <t>セイマイ</t>
    </rPh>
    <rPh sb="12" eb="14">
      <t>コウテイ</t>
    </rPh>
    <rPh sb="15" eb="17">
      <t>ショウサイ</t>
    </rPh>
    <phoneticPr fontId="5"/>
  </si>
  <si>
    <t>返礼品等の付加価値のうち区域内で行われている精米工程によるものの割合（当該割合が全体の半分を一定程度以上上回るといえる理由を説明すること）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2" eb="34">
      <t>ワリアイ</t>
    </rPh>
    <rPh sb="35" eb="37">
      <t>トウガイ</t>
    </rPh>
    <rPh sb="37" eb="39">
      <t>ワリアイ</t>
    </rPh>
    <rPh sb="40" eb="42">
      <t>ゼンタイ</t>
    </rPh>
    <rPh sb="43" eb="45">
      <t>ハンブン</t>
    </rPh>
    <rPh sb="46" eb="48">
      <t>イッテイ</t>
    </rPh>
    <rPh sb="48" eb="50">
      <t>テイド</t>
    </rPh>
    <rPh sb="50" eb="52">
      <t>イジョウ</t>
    </rPh>
    <rPh sb="52" eb="54">
      <t>ウワマワ</t>
    </rPh>
    <rPh sb="59" eb="61">
      <t>リユウ</t>
    </rPh>
    <rPh sb="62" eb="64">
      <t>セツメイ</t>
    </rPh>
    <phoneticPr fontId="5"/>
  </si>
  <si>
    <t>所在（住所）</t>
    <rPh sb="0" eb="2">
      <t>ショザイ</t>
    </rPh>
    <rPh sb="3" eb="5">
      <t>ジュウショ</t>
    </rPh>
    <phoneticPr fontId="5"/>
  </si>
  <si>
    <t>地場産品基準第３号イに規定する、当該地方団体の属する都道府県の区域内において生産された玄米を原材料として、当該地方団体の区域内において精白したもの。</t>
    <phoneticPr fontId="5"/>
  </si>
  <si>
    <t>３号ロ（企画立案）</t>
    <phoneticPr fontId="5"/>
  </si>
  <si>
    <t>区域内で行われている工程（企画立案等）の詳細</t>
    <rPh sb="13" eb="15">
      <t>キカク</t>
    </rPh>
    <rPh sb="15" eb="17">
      <t>リツアン</t>
    </rPh>
    <rPh sb="17" eb="18">
      <t>トウ</t>
    </rPh>
    <phoneticPr fontId="5"/>
  </si>
  <si>
    <t>区域外（製造地など）で行われている工程の詳細</t>
    <rPh sb="4" eb="6">
      <t>セイゾウ</t>
    </rPh>
    <rPh sb="6" eb="7">
      <t>チ</t>
    </rPh>
    <phoneticPr fontId="5"/>
  </si>
  <si>
    <t>区域内で行われている企画立案の工程で当該製品の価値の過半が生じている旨（証明をＰＤＦで提出）</t>
    <phoneticPr fontId="5"/>
  </si>
  <si>
    <t>３号ロ（企画立案）</t>
    <phoneticPr fontId="5"/>
  </si>
  <si>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5"/>
  </si>
  <si>
    <t>４号</t>
    <rPh sb="1" eb="2">
      <t>ゴウ</t>
    </rPh>
    <phoneticPr fontId="5"/>
  </si>
  <si>
    <t>区域内で行われている生産の内容（栽培、繁殖、肥育、養殖、水揚げ等）</t>
    <rPh sb="10" eb="12">
      <t>セイサン</t>
    </rPh>
    <rPh sb="13" eb="15">
      <t>ナイヨウ</t>
    </rPh>
    <rPh sb="19" eb="21">
      <t>ハンショク</t>
    </rPh>
    <rPh sb="25" eb="27">
      <t>ヨウショク</t>
    </rPh>
    <phoneticPr fontId="5"/>
  </si>
  <si>
    <t>流通構造上、混在が避けられない理由</t>
    <phoneticPr fontId="5"/>
  </si>
  <si>
    <t>混在する可能性のある地方団体名</t>
    <phoneticPr fontId="5"/>
  </si>
  <si>
    <t>フリガナ</t>
    <phoneticPr fontId="5"/>
  </si>
  <si>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5"/>
  </si>
  <si>
    <t>５号</t>
    <rPh sb="1" eb="2">
      <t>ゴウ</t>
    </rPh>
    <phoneticPr fontId="5"/>
  </si>
  <si>
    <t>当該地方団体の広報のために作成されたオリジナルグッズ等である旨</t>
    <rPh sb="4" eb="6">
      <t>ダンタイ</t>
    </rPh>
    <rPh sb="7" eb="9">
      <t>コウホウ</t>
    </rPh>
    <rPh sb="13" eb="15">
      <t>サクセイ</t>
    </rPh>
    <rPh sb="26" eb="27">
      <t>トウ</t>
    </rPh>
    <rPh sb="30" eb="31">
      <t>ムネ</t>
    </rPh>
    <phoneticPr fontId="5"/>
  </si>
  <si>
    <t>当該地方団体独自の返礼品であることが明白な理由</t>
    <phoneticPr fontId="5"/>
  </si>
  <si>
    <t>返礼品の形状、名称その他の特徴が把握でき、回答欄Ｂの明白性が判る資料のＵＲＬ（添付ＰＤＦ等可）</t>
    <rPh sb="44" eb="45">
      <t>トウ</t>
    </rPh>
    <rPh sb="45" eb="46">
      <t>カ</t>
    </rPh>
    <phoneticPr fontId="5"/>
  </si>
  <si>
    <t>事業者名</t>
    <rPh sb="0" eb="3">
      <t>ジギョウシャ</t>
    </rPh>
    <rPh sb="3" eb="4">
      <t>メイ</t>
    </rPh>
    <phoneticPr fontId="5"/>
  </si>
  <si>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5"/>
  </si>
  <si>
    <t>６号</t>
    <rPh sb="1" eb="2">
      <t>ゴウ</t>
    </rPh>
    <phoneticPr fontId="5"/>
  </si>
  <si>
    <t>地場産品について、基準の該当号及びその該当理由</t>
    <phoneticPr fontId="5"/>
  </si>
  <si>
    <t>地場産品と地場産品以外のものの附帯関係</t>
    <phoneticPr fontId="5"/>
  </si>
  <si>
    <t>調達費用のうち地場産品に係る費用
調達費用のうち附帯品に係る費用
地場産品の割合（要7割以上）</t>
    <phoneticPr fontId="5"/>
  </si>
  <si>
    <t>前各号に該当する返礼品等と当該返礼品等に附帯するものとを合わせて提供するものであって、当該返礼品等の価値が当該提供するものの価値全体の七割以上であること。</t>
    <phoneticPr fontId="5"/>
  </si>
  <si>
    <t>７号</t>
    <rPh sb="1" eb="2">
      <t>ゴウ</t>
    </rPh>
    <phoneticPr fontId="5"/>
  </si>
  <si>
    <t>役務が提供される施設名等
（区域外での役務の提供が含まれる場合）提供される所在地</t>
    <rPh sb="10" eb="11">
      <t>メイ</t>
    </rPh>
    <rPh sb="11" eb="12">
      <t>トウ</t>
    </rPh>
    <phoneticPr fontId="5"/>
  </si>
  <si>
    <t>役務の内容
※区域内で提供されていても全国各地で同様の役務が提供されているなど、地域との関連性が希薄なものは７号役務に該当しません。</t>
    <phoneticPr fontId="5"/>
  </si>
  <si>
    <t>役務の内容が当該地方団体と相当程度関連性があるといえる理由（役務が区域外に跨がる場合、その理由を含む）</t>
    <phoneticPr fontId="5"/>
  </si>
  <si>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5"/>
  </si>
  <si>
    <t>７号の２（宿泊）</t>
    <rPh sb="1" eb="2">
      <t>ゴウ</t>
    </rPh>
    <rPh sb="5" eb="7">
      <t>シュクハク</t>
    </rPh>
    <phoneticPr fontId="5"/>
  </si>
  <si>
    <t>役務が提供される施設名･所在地</t>
    <rPh sb="10" eb="11">
      <t>メイ</t>
    </rPh>
    <rPh sb="12" eb="15">
      <t>ショザイチ</t>
    </rPh>
    <phoneticPr fontId="5"/>
  </si>
  <si>
    <t>当該地方団体の区域内に所在する宿泊施設であって、当該地方団体が属する都道府県の区域内においてのみ宿泊施設の運営を行う者が運営する旨</t>
    <rPh sb="64" eb="65">
      <t>ムネ</t>
    </rPh>
    <phoneticPr fontId="5"/>
  </si>
  <si>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5"/>
  </si>
  <si>
    <t>代表者名</t>
    <rPh sb="0" eb="3">
      <t>ダイヒョウシャ</t>
    </rPh>
    <rPh sb="3" eb="4">
      <t>メイ</t>
    </rPh>
    <phoneticPr fontId="5"/>
  </si>
  <si>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5"/>
  </si>
  <si>
    <t>７号の３イ
五万以下（宿泊）</t>
    <rPh sb="6" eb="7">
      <t>ゴ</t>
    </rPh>
    <phoneticPr fontId="5"/>
  </si>
  <si>
    <t>役務が提供される施設名･所在地</t>
    <phoneticPr fontId="5"/>
  </si>
  <si>
    <t>１人１泊あたりの調達費用の額</t>
    <rPh sb="1" eb="2">
      <t>ニン</t>
    </rPh>
    <phoneticPr fontId="5"/>
  </si>
  <si>
    <t>－</t>
  </si>
  <si>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5"/>
  </si>
  <si>
    <t>７号の３ロ
該当地域（宿泊）</t>
    <rPh sb="6" eb="8">
      <t>ガイトウ</t>
    </rPh>
    <rPh sb="8" eb="10">
      <t>チイキ</t>
    </rPh>
    <phoneticPr fontId="5"/>
  </si>
  <si>
    <t>役務が提供される施設名･所在地</t>
  </si>
  <si>
    <t>特定非常災害発生日
災害救助法が適用されたことが判る旨</t>
    <phoneticPr fontId="5"/>
  </si>
  <si>
    <t>電話番号</t>
    <rPh sb="0" eb="2">
      <t>デンワ</t>
    </rPh>
    <rPh sb="2" eb="4">
      <t>バンゴウ</t>
    </rPh>
    <phoneticPr fontId="5"/>
  </si>
  <si>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5"/>
  </si>
  <si>
    <t>７号の４（電気）</t>
    <rPh sb="1" eb="2">
      <t>ゴウ</t>
    </rPh>
    <rPh sb="5" eb="7">
      <t>デンキ</t>
    </rPh>
    <phoneticPr fontId="5"/>
  </si>
  <si>
    <t>区域内で発電された電気であることが判る旨</t>
    <phoneticPr fontId="5"/>
  </si>
  <si>
    <t>地域のエネルギー源の種類（太陽光、バイオマス、地熱等）</t>
    <phoneticPr fontId="5"/>
  </si>
  <si>
    <t>当該電気の提供事業者名
返礼品として提供する電気の総量が当該電気に係る区域内の発電量の範囲内となっている旨</t>
    <rPh sb="3" eb="5">
      <t>テイキョウ</t>
    </rPh>
    <rPh sb="8" eb="10">
      <t>バショ</t>
    </rPh>
    <phoneticPr fontId="5"/>
  </si>
  <si>
    <t>当該地方団体の区域内において地域のエネルギー源により発電された電気であること。</t>
    <phoneticPr fontId="5"/>
  </si>
  <si>
    <t>８号イ</t>
    <rPh sb="1" eb="2">
      <t>ゴウ</t>
    </rPh>
    <phoneticPr fontId="5"/>
  </si>
  <si>
    <t>当該返礼品を共通して提供する市区町村名全て</t>
    <rPh sb="6" eb="8">
      <t>キョウツウ</t>
    </rPh>
    <rPh sb="10" eb="12">
      <t>テイキョウ</t>
    </rPh>
    <rPh sb="14" eb="16">
      <t>シク</t>
    </rPh>
    <rPh sb="16" eb="18">
      <t>チョウソン</t>
    </rPh>
    <rPh sb="18" eb="19">
      <t>メイ</t>
    </rPh>
    <rPh sb="19" eb="20">
      <t>スベ</t>
    </rPh>
    <phoneticPr fontId="5"/>
  </si>
  <si>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5"/>
  </si>
  <si>
    <t>共通の返礼品を提供するにあたって各団体の同意を得ている旨</t>
    <rPh sb="16" eb="17">
      <t>カク</t>
    </rPh>
    <rPh sb="17" eb="19">
      <t>ダンタイ</t>
    </rPh>
    <rPh sb="20" eb="22">
      <t>ドウイ</t>
    </rPh>
    <rPh sb="23" eb="24">
      <t>エ</t>
    </rPh>
    <rPh sb="27" eb="28">
      <t>ムネ</t>
    </rPh>
    <phoneticPr fontId="5"/>
  </si>
  <si>
    <t>市区町村が近隣の他の市区町村と共同でこれらの市区町村の区域内において前各号のいずれかに該当するものを共通の返礼品等とするもの</t>
    <phoneticPr fontId="5"/>
  </si>
  <si>
    <t>８号ロ</t>
    <rPh sb="1" eb="2">
      <t>ゴウ</t>
    </rPh>
    <phoneticPr fontId="5"/>
  </si>
  <si>
    <t>当該返礼品を共通して提供する都道府県名および市区町村名全て</t>
    <rPh sb="14" eb="18">
      <t>トドウフケン</t>
    </rPh>
    <rPh sb="18" eb="19">
      <t>メイ</t>
    </rPh>
    <phoneticPr fontId="5"/>
  </si>
  <si>
    <t>当該返礼品が該当する地場産品基準の類型（1～7号の4）及び当該類型で回答することとなっている内容すべて</t>
    <phoneticPr fontId="5"/>
  </si>
  <si>
    <t>共通の返礼品を提供するにあたって各団体の同意を得ている旨</t>
    <phoneticPr fontId="5"/>
  </si>
  <si>
    <t>　とんだばやしふるさと寄附金返礼品等取扱要領の内容を遵守し、返礼品協力事業者として次のものをふるさと寄附の返礼品とすることを申請します。</t>
    <rPh sb="11" eb="14">
      <t>キフキン</t>
    </rPh>
    <rPh sb="14" eb="16">
      <t>ヘンレイ</t>
    </rPh>
    <rPh sb="16" eb="18">
      <t>ヒンナド</t>
    </rPh>
    <rPh sb="18" eb="20">
      <t>トリアツカイ</t>
    </rPh>
    <rPh sb="20" eb="22">
      <t>ヨウリョウ</t>
    </rPh>
    <rPh sb="23" eb="25">
      <t>ナイヨウ</t>
    </rPh>
    <rPh sb="26" eb="28">
      <t>ジュンシュ</t>
    </rPh>
    <rPh sb="30" eb="32">
      <t>ヘンレイ</t>
    </rPh>
    <rPh sb="32" eb="33">
      <t>ヒン</t>
    </rPh>
    <rPh sb="33" eb="35">
      <t>キョウリョク</t>
    </rPh>
    <rPh sb="35" eb="38">
      <t>ジギョウシャ</t>
    </rPh>
    <rPh sb="41" eb="42">
      <t>ツギ</t>
    </rPh>
    <rPh sb="50" eb="52">
      <t>キフ</t>
    </rPh>
    <rPh sb="53" eb="55">
      <t>ヘンレイ</t>
    </rPh>
    <rPh sb="55" eb="56">
      <t>ヒン</t>
    </rPh>
    <rPh sb="62" eb="64">
      <t>シンセイ</t>
    </rPh>
    <phoneticPr fontId="5"/>
  </si>
  <si>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5"/>
  </si>
  <si>
    <t>８号ハ</t>
    <rPh sb="1" eb="2">
      <t>ゴウ</t>
    </rPh>
    <phoneticPr fontId="5"/>
  </si>
  <si>
    <t>認定地域資源名</t>
    <rPh sb="0" eb="2">
      <t>ニンテイ</t>
    </rPh>
    <rPh sb="2" eb="4">
      <t>チイキ</t>
    </rPh>
    <rPh sb="4" eb="6">
      <t>シゲン</t>
    </rPh>
    <rPh sb="6" eb="7">
      <t>メイ</t>
    </rPh>
    <phoneticPr fontId="5"/>
  </si>
  <si>
    <t>－</t>
    <phoneticPr fontId="5"/>
  </si>
  <si>
    <t>配送料（合計）</t>
    <rPh sb="0" eb="3">
      <t>ハイソウリョウ</t>
    </rPh>
    <rPh sb="4" eb="6">
      <t>ゴウケイ</t>
    </rPh>
    <phoneticPr fontId="5"/>
  </si>
  <si>
    <t>都道府県が当該都道府県の区域内の複数の市区町村において地域資源として相当程度認識されている物品及び当該市区町村を認定し、当該物品を当該市区町村がそれぞれ返礼品等とするもの</t>
    <phoneticPr fontId="5"/>
  </si>
  <si>
    <t>９号</t>
    <rPh sb="1" eb="2">
      <t>ゴウ</t>
    </rPh>
    <phoneticPr fontId="5"/>
  </si>
  <si>
    <t>災害の名称及び発生時期</t>
    <rPh sb="5" eb="6">
      <t>オヨ</t>
    </rPh>
    <rPh sb="7" eb="9">
      <t>ハッセイ</t>
    </rPh>
    <rPh sb="9" eb="11">
      <t>ジキ</t>
    </rPh>
    <phoneticPr fontId="5"/>
  </si>
  <si>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5"/>
  </si>
  <si>
    <t>代替品の詳細（品目名、生産地等）
代替品といえる理由</t>
    <rPh sb="0" eb="3">
      <t>ダイタイヒン</t>
    </rPh>
    <rPh sb="4" eb="6">
      <t>ショウサイ</t>
    </rPh>
    <rPh sb="7" eb="10">
      <t>ヒンモクメイ</t>
    </rPh>
    <rPh sb="11" eb="14">
      <t>セイサンチ</t>
    </rPh>
    <rPh sb="14" eb="15">
      <t>トウ</t>
    </rPh>
    <phoneticPr fontId="5"/>
  </si>
  <si>
    <t>フ　リ　ガ　ナ
品　　           名</t>
    <phoneticPr fontId="5"/>
  </si>
  <si>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5"/>
  </si>
  <si>
    <t>99号</t>
    <rPh sb="2" eb="3">
      <t>ゴウ</t>
    </rPh>
    <phoneticPr fontId="5"/>
  </si>
  <si>
    <t>交換できるものの概要</t>
    <rPh sb="0" eb="2">
      <t>コウカン</t>
    </rPh>
    <rPh sb="8" eb="10">
      <t>ガイヨウ</t>
    </rPh>
    <phoneticPr fontId="5"/>
  </si>
  <si>
    <t>地場産品以外のものと交換されないことの担保方法</t>
    <rPh sb="21" eb="23">
      <t>ホウホウ</t>
    </rPh>
    <phoneticPr fontId="5"/>
  </si>
  <si>
    <t>民間事業者が提供するふるさと納税用のプラットフォームサービスを経由して返礼品等を提供するもの（例：○○pay商品券、△△Pay）である場合は、当該事業者名及び当該サービス名</t>
    <phoneticPr fontId="5"/>
  </si>
  <si>
    <t>前各号のいずれかに該当する返礼品等とのみ交換させるために提供するものであること。（告示第５条柱書き）（例：○○pay商品券、△△Pay）</t>
    <phoneticPr fontId="5"/>
  </si>
  <si>
    <t>セット</t>
    <phoneticPr fontId="5"/>
  </si>
  <si>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5"/>
  </si>
  <si>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5"/>
  </si>
  <si>
    <t>回答欄Ａに記載した返礼品に該当する類型及び当該類型で回答することとなっている上記の工程等を回答欄にすべて記載。</t>
    <rPh sb="41" eb="42">
      <t>コウ</t>
    </rPh>
    <phoneticPr fontId="5"/>
  </si>
  <si>
    <t>規　　　　　格　</t>
    <rPh sb="0" eb="1">
      <t>キ</t>
    </rPh>
    <rPh sb="6" eb="7">
      <t>カク</t>
    </rPh>
    <phoneticPr fontId="5"/>
  </si>
  <si>
    <t>セット</t>
    <phoneticPr fontId="5"/>
  </si>
  <si>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5"/>
  </si>
  <si>
    <r>
      <t xml:space="preserve">商　品　説　明
</t>
    </r>
    <r>
      <rPr>
        <sz val="11"/>
        <color indexed="8"/>
        <rFont val="游ゴシック"/>
        <family val="3"/>
        <charset val="128"/>
      </rPr>
      <t>ＰＲ ポ イ ン ト</t>
    </r>
    <rPh sb="0" eb="1">
      <t>ショウ</t>
    </rPh>
    <rPh sb="2" eb="3">
      <t>ヒン</t>
    </rPh>
    <rPh sb="4" eb="5">
      <t>セツ</t>
    </rPh>
    <rPh sb="6" eb="7">
      <t>アキラ</t>
    </rPh>
    <phoneticPr fontId="5"/>
  </si>
  <si>
    <t>地 場 産 品 基 準</t>
    <phoneticPr fontId="5"/>
  </si>
  <si>
    <r>
      <t xml:space="preserve">地 場 産 品 類 型
</t>
    </r>
    <r>
      <rPr>
        <sz val="10"/>
        <color indexed="8"/>
        <rFont val="游ゴシック"/>
        <family val="3"/>
        <charset val="128"/>
      </rPr>
      <t>※別表（ア）参照</t>
    </r>
    <rPh sb="0" eb="1">
      <t>チ</t>
    </rPh>
    <rPh sb="2" eb="3">
      <t>バ</t>
    </rPh>
    <rPh sb="4" eb="5">
      <t>サン</t>
    </rPh>
    <rPh sb="6" eb="7">
      <t>ヒン</t>
    </rPh>
    <rPh sb="8" eb="9">
      <t>タグイ</t>
    </rPh>
    <rPh sb="10" eb="11">
      <t>カタ</t>
    </rPh>
    <rPh sb="14" eb="16">
      <t>ベッピョウ</t>
    </rPh>
    <rPh sb="19" eb="21">
      <t>サンショウ</t>
    </rPh>
    <phoneticPr fontId="5"/>
  </si>
  <si>
    <t>（返礼品要件）</t>
    <rPh sb="1" eb="6">
      <t>ヘンレイヒンヨウケン</t>
    </rPh>
    <phoneticPr fontId="5"/>
  </si>
  <si>
    <t>↓以下、各要件についてご記入ください。</t>
    <rPh sb="1" eb="3">
      <t>イカ</t>
    </rPh>
    <rPh sb="4" eb="5">
      <t>カク</t>
    </rPh>
    <rPh sb="5" eb="7">
      <t>ヨウケン</t>
    </rPh>
    <rPh sb="12" eb="14">
      <t>キニュウ</t>
    </rPh>
    <phoneticPr fontId="5"/>
  </si>
  <si>
    <t>→裏面もご記入ください。</t>
    <rPh sb="1" eb="3">
      <t>ウラメン</t>
    </rPh>
    <rPh sb="5" eb="7">
      <t>キニュウ</t>
    </rPh>
    <phoneticPr fontId="5"/>
  </si>
  <si>
    <t>価　格　情　報</t>
    <rPh sb="0" eb="1">
      <t>アタイ</t>
    </rPh>
    <rPh sb="2" eb="3">
      <t>カク</t>
    </rPh>
    <rPh sb="4" eb="5">
      <t>ジョウ</t>
    </rPh>
    <rPh sb="6" eb="7">
      <t>ホウ</t>
    </rPh>
    <phoneticPr fontId="5"/>
  </si>
  <si>
    <t>商　品　の　税　率</t>
    <rPh sb="0" eb="1">
      <t>ショウ</t>
    </rPh>
    <rPh sb="2" eb="3">
      <t>ヒン</t>
    </rPh>
    <rPh sb="6" eb="7">
      <t>ゼイ</t>
    </rPh>
    <rPh sb="8" eb="9">
      <t>リツ</t>
    </rPh>
    <phoneticPr fontId="5"/>
  </si>
  <si>
    <r>
      <t xml:space="preserve">提　供　価　格
</t>
    </r>
    <r>
      <rPr>
        <sz val="9"/>
        <color indexed="8"/>
        <rFont val="游ゴシック"/>
        <family val="3"/>
        <charset val="128"/>
      </rPr>
      <t>（　税　抜　）</t>
    </r>
    <rPh sb="0" eb="1">
      <t>テイ</t>
    </rPh>
    <rPh sb="2" eb="3">
      <t>キョウ</t>
    </rPh>
    <rPh sb="4" eb="5">
      <t>アタイ</t>
    </rPh>
    <rPh sb="6" eb="7">
      <t>カク</t>
    </rPh>
    <rPh sb="10" eb="11">
      <t>ゼイ</t>
    </rPh>
    <rPh sb="12" eb="13">
      <t>ヌ</t>
    </rPh>
    <phoneticPr fontId="5"/>
  </si>
  <si>
    <r>
      <t xml:space="preserve">提　供　価　格
</t>
    </r>
    <r>
      <rPr>
        <sz val="9"/>
        <color indexed="8"/>
        <rFont val="游ゴシック"/>
        <family val="3"/>
        <charset val="128"/>
      </rPr>
      <t>（　税　込　）</t>
    </r>
    <rPh sb="0" eb="1">
      <t>テイ</t>
    </rPh>
    <rPh sb="2" eb="3">
      <t>キョウ</t>
    </rPh>
    <rPh sb="4" eb="5">
      <t>アタイ</t>
    </rPh>
    <rPh sb="6" eb="7">
      <t>カク</t>
    </rPh>
    <rPh sb="10" eb="11">
      <t>ゼイ</t>
    </rPh>
    <rPh sb="12" eb="13">
      <t>コ</t>
    </rPh>
    <phoneticPr fontId="5"/>
  </si>
  <si>
    <t>配　送　情　報</t>
    <rPh sb="0" eb="1">
      <t>ハイ</t>
    </rPh>
    <rPh sb="2" eb="3">
      <t>ソウ</t>
    </rPh>
    <rPh sb="4" eb="5">
      <t>ジョウ</t>
    </rPh>
    <rPh sb="6" eb="7">
      <t>ホウ</t>
    </rPh>
    <phoneticPr fontId="5"/>
  </si>
  <si>
    <t>配　送　業　者</t>
    <rPh sb="0" eb="1">
      <t>ハイ</t>
    </rPh>
    <rPh sb="2" eb="3">
      <t>ソウ</t>
    </rPh>
    <rPh sb="4" eb="5">
      <t>ギョウ</t>
    </rPh>
    <rPh sb="6" eb="7">
      <t>モノ</t>
    </rPh>
    <phoneticPr fontId="5"/>
  </si>
  <si>
    <t>配　送　方　法</t>
    <rPh sb="0" eb="1">
      <t>ハイ</t>
    </rPh>
    <rPh sb="2" eb="3">
      <t>ソウ</t>
    </rPh>
    <rPh sb="4" eb="5">
      <t>カタ</t>
    </rPh>
    <rPh sb="6" eb="7">
      <t>ホウ</t>
    </rPh>
    <phoneticPr fontId="5"/>
  </si>
  <si>
    <t>配　送　サ　イ　ズ</t>
    <rPh sb="0" eb="1">
      <t>ハイ</t>
    </rPh>
    <rPh sb="2" eb="3">
      <t>ソウ</t>
    </rPh>
    <phoneticPr fontId="5"/>
  </si>
  <si>
    <t>発 送 可 能 時 期</t>
    <rPh sb="0" eb="1">
      <t>ハッ</t>
    </rPh>
    <rPh sb="2" eb="3">
      <t>ソウ</t>
    </rPh>
    <rPh sb="4" eb="5">
      <t>カ</t>
    </rPh>
    <rPh sb="6" eb="7">
      <t>ノウ</t>
    </rPh>
    <rPh sb="8" eb="9">
      <t>ジ</t>
    </rPh>
    <rPh sb="10" eb="11">
      <t>キ</t>
    </rPh>
    <phoneticPr fontId="5"/>
  </si>
  <si>
    <t>（　　月～　　　月）</t>
    <rPh sb="3" eb="4">
      <t>ガツ</t>
    </rPh>
    <rPh sb="8" eb="9">
      <t>ツキ</t>
    </rPh>
    <phoneticPr fontId="5"/>
  </si>
  <si>
    <t>（　　　   個 限 定 ）</t>
    <rPh sb="7" eb="8">
      <t>コ</t>
    </rPh>
    <rPh sb="9" eb="10">
      <t>キリ</t>
    </rPh>
    <rPh sb="11" eb="12">
      <t>サダム</t>
    </rPh>
    <phoneticPr fontId="5"/>
  </si>
  <si>
    <r>
      <t xml:space="preserve">発　送　実　績　数
</t>
    </r>
    <r>
      <rPr>
        <sz val="9"/>
        <color indexed="8"/>
        <rFont val="游ゴシック"/>
        <family val="3"/>
        <charset val="128"/>
      </rPr>
      <t>（ 過　去　/　年　間 ）</t>
    </r>
    <rPh sb="0" eb="1">
      <t>ハッ</t>
    </rPh>
    <rPh sb="2" eb="3">
      <t>ソウ</t>
    </rPh>
    <rPh sb="4" eb="5">
      <t>ジツ</t>
    </rPh>
    <rPh sb="6" eb="7">
      <t>イサオ</t>
    </rPh>
    <rPh sb="8" eb="9">
      <t>スウ</t>
    </rPh>
    <rPh sb="12" eb="13">
      <t>カ</t>
    </rPh>
    <rPh sb="14" eb="15">
      <t>キョ</t>
    </rPh>
    <rPh sb="18" eb="19">
      <t>トシ</t>
    </rPh>
    <rPh sb="20" eb="21">
      <t>アイダ</t>
    </rPh>
    <phoneticPr fontId="5"/>
  </si>
  <si>
    <r>
      <t xml:space="preserve">発　送　可　能　数
</t>
    </r>
    <r>
      <rPr>
        <sz val="9"/>
        <color indexed="8"/>
        <rFont val="游ゴシック"/>
        <family val="3"/>
        <charset val="128"/>
      </rPr>
      <t>（　年　間　）</t>
    </r>
    <rPh sb="0" eb="1">
      <t>ハッ</t>
    </rPh>
    <rPh sb="2" eb="3">
      <t>ソウ</t>
    </rPh>
    <rPh sb="4" eb="5">
      <t>カ</t>
    </rPh>
    <rPh sb="6" eb="7">
      <t>ノウ</t>
    </rPh>
    <rPh sb="8" eb="9">
      <t>スウ</t>
    </rPh>
    <rPh sb="12" eb="13">
      <t>トシ</t>
    </rPh>
    <rPh sb="14" eb="15">
      <t>アイダ</t>
    </rPh>
    <phoneticPr fontId="5"/>
  </si>
  <si>
    <t>出 荷 ま で の 日 数</t>
    <rPh sb="0" eb="1">
      <t>デ</t>
    </rPh>
    <rPh sb="2" eb="3">
      <t>ニ</t>
    </rPh>
    <rPh sb="10" eb="11">
      <t>ヒ</t>
    </rPh>
    <rPh sb="12" eb="13">
      <t>カズ</t>
    </rPh>
    <phoneticPr fontId="5"/>
  </si>
  <si>
    <t>出　荷　元　情　報</t>
    <rPh sb="0" eb="1">
      <t>デ</t>
    </rPh>
    <rPh sb="2" eb="3">
      <t>ニ</t>
    </rPh>
    <rPh sb="4" eb="5">
      <t>モト</t>
    </rPh>
    <rPh sb="6" eb="7">
      <t>ジョウ</t>
    </rPh>
    <rPh sb="8" eb="9">
      <t>ホウ</t>
    </rPh>
    <phoneticPr fontId="5"/>
  </si>
  <si>
    <t>事　業　所　名</t>
    <rPh sb="0" eb="1">
      <t>コト</t>
    </rPh>
    <rPh sb="2" eb="3">
      <t>ギョウ</t>
    </rPh>
    <rPh sb="4" eb="5">
      <t>ショ</t>
    </rPh>
    <rPh sb="6" eb="7">
      <t>メイ</t>
    </rPh>
    <phoneticPr fontId="5"/>
  </si>
  <si>
    <t>電　話　番　号</t>
    <rPh sb="0" eb="1">
      <t>デン</t>
    </rPh>
    <rPh sb="2" eb="3">
      <t>ハナシ</t>
    </rPh>
    <rPh sb="4" eb="5">
      <t>バン</t>
    </rPh>
    <rPh sb="6" eb="7">
      <t>ゴウ</t>
    </rPh>
    <phoneticPr fontId="5"/>
  </si>
  <si>
    <t>〒</t>
    <phoneticPr fontId="5"/>
  </si>
  <si>
    <t>F　　A　　X</t>
    <phoneticPr fontId="5"/>
  </si>
  <si>
    <t>住　　　　　所</t>
    <phoneticPr fontId="5"/>
  </si>
  <si>
    <t>そ　の　他</t>
    <rPh sb="4" eb="5">
      <t>タ</t>
    </rPh>
    <phoneticPr fontId="5"/>
  </si>
  <si>
    <t>賞 味・消 費 期 限
使     用     期     限</t>
    <rPh sb="0" eb="1">
      <t>ショウ</t>
    </rPh>
    <rPh sb="2" eb="3">
      <t>アジ</t>
    </rPh>
    <rPh sb="4" eb="5">
      <t>ショウ</t>
    </rPh>
    <rPh sb="6" eb="7">
      <t>ヒ</t>
    </rPh>
    <rPh sb="8" eb="9">
      <t>キ</t>
    </rPh>
    <rPh sb="10" eb="11">
      <t>キリ</t>
    </rPh>
    <rPh sb="12" eb="13">
      <t>シ</t>
    </rPh>
    <rPh sb="18" eb="19">
      <t>ヨウ</t>
    </rPh>
    <rPh sb="24" eb="25">
      <t>キ</t>
    </rPh>
    <rPh sb="30" eb="31">
      <t>キリ</t>
    </rPh>
    <phoneticPr fontId="5"/>
  </si>
  <si>
    <t>そ の他 留 意 事 項</t>
    <rPh sb="3" eb="4">
      <t>タ</t>
    </rPh>
    <rPh sb="5" eb="6">
      <t>トメ</t>
    </rPh>
    <rPh sb="7" eb="8">
      <t>イ</t>
    </rPh>
    <rPh sb="9" eb="10">
      <t>コト</t>
    </rPh>
    <rPh sb="11" eb="12">
      <t>コウ</t>
    </rPh>
    <phoneticPr fontId="5"/>
  </si>
  <si>
    <t>担 当 者 情 報</t>
    <rPh sb="0" eb="1">
      <t>タン</t>
    </rPh>
    <rPh sb="2" eb="3">
      <t>トウ</t>
    </rPh>
    <rPh sb="4" eb="5">
      <t>シャ</t>
    </rPh>
    <rPh sb="6" eb="7">
      <t>ジョウ</t>
    </rPh>
    <rPh sb="8" eb="9">
      <t>ホウ</t>
    </rPh>
    <phoneticPr fontId="5"/>
  </si>
  <si>
    <t>担　当　者　名</t>
    <rPh sb="0" eb="1">
      <t>タン</t>
    </rPh>
    <rPh sb="2" eb="3">
      <t>トウ</t>
    </rPh>
    <rPh sb="4" eb="5">
      <t>シャ</t>
    </rPh>
    <rPh sb="6" eb="7">
      <t>ナ</t>
    </rPh>
    <phoneticPr fontId="5"/>
  </si>
  <si>
    <t>E メ ー ル ア ド レ ス</t>
    <phoneticPr fontId="5"/>
  </si>
  <si>
    <t>電　話　番　号
（ 　携　  帯　 ）</t>
    <rPh sb="0" eb="1">
      <t>デン</t>
    </rPh>
    <rPh sb="2" eb="3">
      <t>ハナシ</t>
    </rPh>
    <rPh sb="4" eb="5">
      <t>バン</t>
    </rPh>
    <rPh sb="6" eb="7">
      <t>ゴウ</t>
    </rPh>
    <rPh sb="11" eb="12">
      <t>ケイ</t>
    </rPh>
    <rPh sb="15" eb="16">
      <t>オビ</t>
    </rPh>
    <phoneticPr fontId="5"/>
  </si>
  <si>
    <t>電　話　番　号
（ 代 表 ・ 固 定 ）</t>
    <rPh sb="0" eb="1">
      <t>デン</t>
    </rPh>
    <rPh sb="2" eb="3">
      <t>ハナシ</t>
    </rPh>
    <rPh sb="4" eb="5">
      <t>バン</t>
    </rPh>
    <rPh sb="6" eb="7">
      <t>ゴウ</t>
    </rPh>
    <rPh sb="16" eb="17">
      <t>コ</t>
    </rPh>
    <rPh sb="18" eb="19">
      <t>サダム</t>
    </rPh>
    <phoneticPr fontId="5"/>
  </si>
  <si>
    <t>添　付　書　類</t>
    <rPh sb="0" eb="1">
      <t>テン</t>
    </rPh>
    <rPh sb="2" eb="3">
      <t>ツキ</t>
    </rPh>
    <rPh sb="4" eb="5">
      <t>ショ</t>
    </rPh>
    <rPh sb="6" eb="7">
      <t>タグイ</t>
    </rPh>
    <phoneticPr fontId="5"/>
  </si>
  <si>
    <t xml:space="preserve">              （　　　　　　　　　　　　　）</t>
    <phoneticPr fontId="5"/>
  </si>
  <si>
    <t>富田林市内で生産された農作物のみを取り扱う直売所の買物券</t>
    <rPh sb="0" eb="4">
      <t>トンダバヤシシ</t>
    </rPh>
    <phoneticPr fontId="5"/>
  </si>
  <si>
    <t>前各号のいずれかに該当する返礼品等とのみ交換させるために提供するものであること。（告示第５条柱書き）（例：○○pay商品券、△△Pay）</t>
    <phoneticPr fontId="5"/>
  </si>
  <si>
    <t>-</t>
    <phoneticPr fontId="5"/>
  </si>
  <si>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5"/>
  </si>
  <si>
    <t>-</t>
    <phoneticPr fontId="5"/>
  </si>
  <si>
    <t>都道府県が当該都道府県の区域内の複数の市区町村において地域資源として相当程度認識されている物品及び当該市区町村を認定し、当該物品を当該市区町村がそれぞれ返礼品等とするもの</t>
    <phoneticPr fontId="5"/>
  </si>
  <si>
    <t>-</t>
    <phoneticPr fontId="5"/>
  </si>
  <si>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5"/>
  </si>
  <si>
    <t>市区町村が近隣の他の市区町村と共同でこれらの市区町村の区域内において前各号のいずれかに該当するものを共通の返礼品等とするもの</t>
    <phoneticPr fontId="5"/>
  </si>
  <si>
    <t>当該地方団体の区域内において地域のエネルギー源により発電された電気であること。</t>
    <phoneticPr fontId="5"/>
  </si>
  <si>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5"/>
  </si>
  <si>
    <t>-</t>
    <phoneticPr fontId="5"/>
  </si>
  <si>
    <t>・ 富田林市が市内で主催する花火大会の観覧
・ 富田林市内直営の美術館、博物館等への入場（券）
・ 富田林市内で提供されるお墓の清掃サービス、雪下ろしサービス、見守りサービス</t>
    <rPh sb="2" eb="6">
      <t>トンダバヤシシ</t>
    </rPh>
    <rPh sb="7" eb="8">
      <t>シ</t>
    </rPh>
    <rPh sb="24" eb="28">
      <t>トンダバヤシシ</t>
    </rPh>
    <rPh sb="28" eb="29">
      <t>ナイ</t>
    </rPh>
    <rPh sb="29" eb="31">
      <t>チョクエイ</t>
    </rPh>
    <rPh sb="50" eb="54">
      <t>トンダバヤシシ</t>
    </rPh>
    <phoneticPr fontId="5"/>
  </si>
  <si>
    <t>・ 富田林市内で製造されたそばと市外で製造されたそばつゆのセット
・ 富田林市内で製造された曲げわっぱの弁当箱と市外で製造された弁当箱の収納袋のセット</t>
    <rPh sb="2" eb="6">
      <t>トンダバヤシシ</t>
    </rPh>
    <rPh sb="16" eb="17">
      <t>シ</t>
    </rPh>
    <rPh sb="35" eb="39">
      <t>トンダバヤシシ</t>
    </rPh>
    <rPh sb="56" eb="57">
      <t>シ</t>
    </rPh>
    <phoneticPr fontId="5"/>
  </si>
  <si>
    <t>前各号に該当する返礼品等と当該返礼品等に附帯するものとを合わせて提供するものであって、当該返礼品等の価値が当該提供するものの価値全体の七割以上であること。</t>
    <phoneticPr fontId="5"/>
  </si>
  <si>
    <t>・ 富田林市のとっぴーグッズ
・ 富田林市をPRするためのオリジナルのポストカード</t>
    <rPh sb="2" eb="6">
      <t>トンダバヤシシ</t>
    </rPh>
    <rPh sb="17" eb="21">
      <t>トンダバヤシシ</t>
    </rPh>
    <phoneticPr fontId="5"/>
  </si>
  <si>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5"/>
  </si>
  <si>
    <t>・ 富田林市の区域を含む複数の地方団体の区域を管轄するJAに区域内で生産された米を出荷して、当該JAが区域外で生産された米とブレンドし「○○米」として出荷されたもの
・富田林市内で生産後、複数の地方団体を管轄するJAに出荷しており、流通構造上、近隣の団体で生産された茶葉と混在することが避けられない茶葉
・ 富田林市内で肥育後、近隣の複数団体を管轄すると畜場でと畜するため、流通構造上、近隣の団体で肥育された牛肉と混在することが避けられない牛肉</t>
    <rPh sb="2" eb="6">
      <t>トンダバヤシシ</t>
    </rPh>
    <rPh sb="84" eb="88">
      <t>トンダバヤシシ</t>
    </rPh>
    <rPh sb="154" eb="158">
      <t>トンダバヤシシ</t>
    </rPh>
    <phoneticPr fontId="5"/>
  </si>
  <si>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5"/>
  </si>
  <si>
    <t>※当該製品の価値（価格）の過半が富田林市内で生じている旨の証明がなされた場合に限る</t>
    <rPh sb="16" eb="20">
      <t>トンダバヤシシ</t>
    </rPh>
    <phoneticPr fontId="5"/>
  </si>
  <si>
    <t>３号ロ（企画立案）</t>
    <phoneticPr fontId="5"/>
  </si>
  <si>
    <r>
      <t>・富田林市内で精米加工された米</t>
    </r>
    <r>
      <rPr>
        <u/>
        <sz val="16"/>
        <color indexed="8"/>
        <rFont val="ＭＳ Ｐゴシック"/>
        <family val="3"/>
        <charset val="128"/>
      </rPr>
      <t>（大阪府内産　米）</t>
    </r>
    <r>
      <rPr>
        <sz val="16"/>
        <color indexed="8"/>
        <rFont val="ＭＳ Ｐゴシック"/>
        <family val="3"/>
        <charset val="128"/>
      </rPr>
      <t xml:space="preserve">
・富田林市内で無洗米加工された無洗米</t>
    </r>
    <r>
      <rPr>
        <u/>
        <sz val="16"/>
        <color indexed="8"/>
        <rFont val="ＭＳ Ｐゴシック"/>
        <family val="3"/>
        <charset val="128"/>
      </rPr>
      <t>（大阪府内産　米）</t>
    </r>
    <rPh sb="7" eb="9">
      <t>セイマイ</t>
    </rPh>
    <rPh sb="14" eb="15">
      <t>コメ</t>
    </rPh>
    <rPh sb="16" eb="20">
      <t>オオサカフナイ</t>
    </rPh>
    <rPh sb="20" eb="21">
      <t>サン</t>
    </rPh>
    <rPh sb="22" eb="23">
      <t>コメ</t>
    </rPh>
    <rPh sb="32" eb="35">
      <t>ムセンマイ</t>
    </rPh>
    <rPh sb="40" eb="43">
      <t>ムセンマイ</t>
    </rPh>
    <phoneticPr fontId="5"/>
  </si>
  <si>
    <t>地場産品基準第３号イに規定する、当該地方団体の属する都道府県の区域内において生産された玄米を原材料として、当該地方団体の区域内において精白したもの。</t>
    <phoneticPr fontId="5"/>
  </si>
  <si>
    <r>
      <t>・富田林市内で熟成加工された熟成牛ハラミ</t>
    </r>
    <r>
      <rPr>
        <u/>
        <sz val="16"/>
        <color indexed="8"/>
        <rFont val="ＭＳ Ｐゴシック"/>
        <family val="3"/>
        <charset val="128"/>
      </rPr>
      <t xml:space="preserve">（大阪府内産　牛）
</t>
    </r>
    <r>
      <rPr>
        <sz val="16"/>
        <color indexed="8"/>
        <rFont val="ＭＳ Ｐゴシック"/>
        <family val="3"/>
        <charset val="128"/>
      </rPr>
      <t>・富田林市内で熟成加工された熟成豚バラ</t>
    </r>
    <r>
      <rPr>
        <u/>
        <sz val="16"/>
        <color indexed="8"/>
        <rFont val="ＭＳ Ｐゴシック"/>
        <family val="3"/>
        <charset val="128"/>
      </rPr>
      <t>（大阪府内産　豚）</t>
    </r>
    <rPh sb="1" eb="6">
      <t>トンダバヤシシナイ</t>
    </rPh>
    <rPh sb="7" eb="9">
      <t>ジュクセイ</t>
    </rPh>
    <rPh sb="9" eb="11">
      <t>カコウ</t>
    </rPh>
    <rPh sb="14" eb="16">
      <t>ジュクセイ</t>
    </rPh>
    <rPh sb="16" eb="17">
      <t>ギュウ</t>
    </rPh>
    <rPh sb="21" eb="23">
      <t>オオサカ</t>
    </rPh>
    <rPh sb="23" eb="24">
      <t>フ</t>
    </rPh>
    <rPh sb="24" eb="25">
      <t>ナイ</t>
    </rPh>
    <rPh sb="25" eb="26">
      <t>サン</t>
    </rPh>
    <rPh sb="27" eb="28">
      <t>ギュウ</t>
    </rPh>
    <rPh sb="31" eb="36">
      <t>トンダバヤシシナイ</t>
    </rPh>
    <rPh sb="37" eb="39">
      <t>ジュクセイ</t>
    </rPh>
    <rPh sb="39" eb="41">
      <t>カコウ</t>
    </rPh>
    <rPh sb="44" eb="46">
      <t>ジュクセイ</t>
    </rPh>
    <rPh sb="46" eb="47">
      <t>トン</t>
    </rPh>
    <rPh sb="50" eb="52">
      <t>オオサカ</t>
    </rPh>
    <rPh sb="52" eb="54">
      <t>フナイ</t>
    </rPh>
    <rPh sb="54" eb="55">
      <t>サン</t>
    </rPh>
    <rPh sb="56" eb="57">
      <t>ブタ</t>
    </rPh>
    <phoneticPr fontId="5"/>
  </si>
  <si>
    <t>地場産品基準第３号イに規定する、当該地方団体の属する都道府県の区域内において生産された食肉を原材料として、当該地方団体の区域内において熟成したもの。</t>
    <phoneticPr fontId="5"/>
  </si>
  <si>
    <t>・区域外で生産された原材料を使用し、富田林市内で加工・品質保守を一元管理し、当該事業者の自社製品として販売しているもの
・富田林市内で切断・調理・袋詰めしている豚肉加工品
・富田林市内の醸造所において醸造した酒
・富田林市内において富田林市内事業者が商品の主要な加工を施した日用品雑貨</t>
    <rPh sb="1" eb="4">
      <t>クイキガイ</t>
    </rPh>
    <rPh sb="5" eb="7">
      <t>セイサン</t>
    </rPh>
    <rPh sb="10" eb="13">
      <t>ゲンザイリョウ</t>
    </rPh>
    <rPh sb="14" eb="16">
      <t>シヨウ</t>
    </rPh>
    <rPh sb="18" eb="21">
      <t>トンダバヤシ</t>
    </rPh>
    <rPh sb="21" eb="23">
      <t>シナイ</t>
    </rPh>
    <rPh sb="24" eb="26">
      <t>カコウ</t>
    </rPh>
    <rPh sb="27" eb="31">
      <t>ヒンシツホシュ</t>
    </rPh>
    <rPh sb="32" eb="36">
      <t>イチゲンカンリ</t>
    </rPh>
    <rPh sb="38" eb="43">
      <t>トウガイジギョウシャ</t>
    </rPh>
    <rPh sb="44" eb="48">
      <t>ジシャセイヒン</t>
    </rPh>
    <rPh sb="51" eb="53">
      <t>ハンバイ</t>
    </rPh>
    <rPh sb="61" eb="65">
      <t>トンダバヤシシ</t>
    </rPh>
    <rPh sb="65" eb="66">
      <t>ナイ</t>
    </rPh>
    <rPh sb="67" eb="69">
      <t>セツダン</t>
    </rPh>
    <rPh sb="70" eb="72">
      <t>チョウリ</t>
    </rPh>
    <rPh sb="73" eb="75">
      <t>フクロヅ</t>
    </rPh>
    <rPh sb="80" eb="85">
      <t>ブタニクカコウヒン</t>
    </rPh>
    <rPh sb="87" eb="92">
      <t>トンダバヤシシナイ</t>
    </rPh>
    <rPh sb="93" eb="96">
      <t>ジョウゾウショ</t>
    </rPh>
    <rPh sb="100" eb="102">
      <t>ジョウゾウ</t>
    </rPh>
    <rPh sb="104" eb="105">
      <t>サケ</t>
    </rPh>
    <rPh sb="107" eb="112">
      <t>トンダバヤシシナイ</t>
    </rPh>
    <rPh sb="116" eb="121">
      <t>トンダバヤシシナイ</t>
    </rPh>
    <rPh sb="121" eb="124">
      <t>ジギョウシャ</t>
    </rPh>
    <rPh sb="125" eb="127">
      <t>ショウヒン</t>
    </rPh>
    <rPh sb="128" eb="130">
      <t>シュヨウ</t>
    </rPh>
    <rPh sb="131" eb="133">
      <t>カコウ</t>
    </rPh>
    <rPh sb="134" eb="135">
      <t>ホドコ</t>
    </rPh>
    <rPh sb="137" eb="142">
      <t>ニチヨウヒンザッカ</t>
    </rPh>
    <phoneticPr fontId="5"/>
  </si>
  <si>
    <t>当該地方団体の区域内において返礼品等の製造、加工その他の工程のうち主要な部分を行うことにより相応の付加価値が生じているものであること。</t>
    <phoneticPr fontId="5"/>
  </si>
  <si>
    <t>・富田林市内で生産された野菜を100％使用して、区域外で製造されたカレー
・富田林市さんで生産されたみかんを100％使用して、区域外の工場で加工したみかんジュース　など</t>
    <rPh sb="1" eb="5">
      <t>トンダバヤシシ</t>
    </rPh>
    <rPh sb="5" eb="6">
      <t>ナイ</t>
    </rPh>
    <rPh sb="7" eb="9">
      <t>セイサン</t>
    </rPh>
    <rPh sb="12" eb="14">
      <t>ヤサイ</t>
    </rPh>
    <rPh sb="19" eb="21">
      <t>シヨウ</t>
    </rPh>
    <rPh sb="24" eb="27">
      <t>クイキガイ</t>
    </rPh>
    <rPh sb="28" eb="30">
      <t>セイゾウ</t>
    </rPh>
    <rPh sb="38" eb="42">
      <t>トンダバヤシシ</t>
    </rPh>
    <rPh sb="45" eb="47">
      <t>セイサン</t>
    </rPh>
    <rPh sb="58" eb="60">
      <t>シヨウ</t>
    </rPh>
    <rPh sb="63" eb="66">
      <t>クイキガイ</t>
    </rPh>
    <rPh sb="67" eb="69">
      <t>コウジョウ</t>
    </rPh>
    <rPh sb="70" eb="72">
      <t>カコウ</t>
    </rPh>
    <phoneticPr fontId="5"/>
  </si>
  <si>
    <t>当該地方団体の区域内において返礼品等の原材料の主要な部分が生産されたものであること。</t>
    <phoneticPr fontId="5"/>
  </si>
  <si>
    <t>・富田林市産の野菜、果物
・富田林市産の米　など</t>
    <rPh sb="1" eb="5">
      <t>トンダバヤシシ</t>
    </rPh>
    <rPh sb="5" eb="6">
      <t>サン</t>
    </rPh>
    <rPh sb="7" eb="9">
      <t>ヤサイ</t>
    </rPh>
    <rPh sb="10" eb="12">
      <t>クダモノ</t>
    </rPh>
    <rPh sb="14" eb="18">
      <t>トンダバヤシシ</t>
    </rPh>
    <rPh sb="18" eb="19">
      <t>サン</t>
    </rPh>
    <rPh sb="20" eb="21">
      <t>コメ</t>
    </rPh>
    <phoneticPr fontId="5"/>
  </si>
  <si>
    <t>当該地方団体の区域内において生産されたものであること。</t>
    <phoneticPr fontId="5"/>
  </si>
  <si>
    <t>参考例</t>
    <rPh sb="0" eb="3">
      <t>サンコウレイ</t>
    </rPh>
    <phoneticPr fontId="5"/>
  </si>
  <si>
    <t>平成31年総務省告示第179号第５条に掲げる地場産品基準</t>
    <phoneticPr fontId="5"/>
  </si>
  <si>
    <t>◆地場産品類型   ※別表（ア）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</si>
</sst>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0;[$¥-411]#,##0"/>
    <numFmt numFmtId="177" formatCode="0.0%"/>
    <numFmt numFmtId="178" formatCode="#,##0&quot;円&quot;;[Red]\-#,##0"/>
    <numFmt numFmtId="179" formatCode="#,###&quot;サイズ&quot;"/>
    <numFmt numFmtId="180" formatCode="#,###&quot;日&quot;"/>
  </numFmts>
  <fonts count="29" x14ac:knownFonts="1">
    <font>
      <sz val="11"/>
      <name val="ＭＳ Ｐゴシック"/>
      <family val="3"/>
      <charset val="128"/>
    </font>
    <font>
      <sz val="11"/>
      <color indexed="8"/>
      <name val="ＭＳ Ｐゴシック"/>
      <family val="3"/>
      <charset val="128"/>
    </font>
    <font>
      <sz val="9"/>
      <name val="Meiryo UI"/>
      <family val="3"/>
      <charset val="128"/>
    </font>
    <font>
      <sz val="11"/>
      <name val="ＭＳ Ｐゴシック"/>
      <family val="3"/>
      <charset val="128"/>
    </font>
    <font>
      <sz val="11"/>
      <color theme="1"/>
      <name val="游ゴシック"/>
      <family val="3"/>
      <charset val="128"/>
    </font>
    <font>
      <sz val="6"/>
      <name val="ＭＳ Ｐゴシック"/>
      <family val="3"/>
      <charset val="128"/>
    </font>
    <font>
      <sz val="11"/>
      <color theme="1"/>
      <name val="游ゴシック"/>
      <family val="3"/>
      <charset val="128"/>
      <scheme val="minor"/>
    </font>
    <font>
      <sz val="14"/>
      <color indexed="8"/>
      <name val="游ゴシック"/>
      <family val="3"/>
      <charset val="128"/>
    </font>
    <font>
      <sz val="12"/>
      <color theme="1"/>
      <name val="游ゴシック"/>
      <family val="3"/>
      <charset val="128"/>
    </font>
    <font>
      <sz val="16"/>
      <name val="游ゴシック"/>
      <family val="3"/>
      <charset val="128"/>
    </font>
    <font>
      <sz val="11"/>
      <name val="游ゴシック"/>
      <family val="3"/>
      <charset val="128"/>
    </font>
    <font>
      <sz val="14"/>
      <name val="游ゴシック"/>
      <family val="3"/>
      <charset val="128"/>
    </font>
    <font>
      <sz val="14"/>
      <color theme="1"/>
      <name val="游ゴシック"/>
      <family val="3"/>
      <charset val="128"/>
    </font>
    <font>
      <sz val="12"/>
      <color indexed="8"/>
      <name val="游ゴシック"/>
      <family val="3"/>
      <charset val="128"/>
    </font>
    <font>
      <sz val="16"/>
      <color theme="1"/>
      <name val="游ゴシック"/>
      <family val="3"/>
      <charset val="128"/>
    </font>
    <font>
      <b/>
      <sz val="16"/>
      <color theme="1"/>
      <name val="游ゴシック"/>
      <family val="3"/>
      <charset val="128"/>
    </font>
    <font>
      <sz val="8"/>
      <color theme="1"/>
      <name val="游ゴシック"/>
      <family val="3"/>
      <charset val="128"/>
    </font>
    <font>
      <sz val="11"/>
      <color indexed="8"/>
      <name val="游ゴシック"/>
      <family val="3"/>
      <charset val="128"/>
    </font>
    <font>
      <sz val="10"/>
      <color indexed="8"/>
      <name val="游ゴシック"/>
      <family val="3"/>
      <charset val="128"/>
    </font>
    <font>
      <sz val="9"/>
      <color indexed="8"/>
      <name val="游ゴシック"/>
      <family val="3"/>
      <charset val="128"/>
    </font>
    <font>
      <sz val="11"/>
      <color theme="1"/>
      <name val="ＭＳ Ｐ明朝"/>
      <family val="1"/>
      <charset val="128"/>
    </font>
    <font>
      <sz val="16"/>
      <color rgb="FF0070C0"/>
      <name val="ＭＳ Ｐ明朝"/>
      <family val="1"/>
      <charset val="128"/>
    </font>
    <font>
      <sz val="16"/>
      <color theme="1"/>
      <name val="ＭＳ Ｐ明朝"/>
      <family val="1"/>
      <charset val="128"/>
    </font>
    <font>
      <sz val="16"/>
      <color theme="1"/>
      <name val="游ゴシック"/>
      <family val="3"/>
      <charset val="128"/>
      <scheme val="minor"/>
    </font>
    <font>
      <sz val="14"/>
      <name val="游ゴシック"/>
      <family val="3"/>
      <charset val="128"/>
      <scheme val="minor"/>
    </font>
    <font>
      <sz val="14"/>
      <color theme="1"/>
      <name val="游ゴシック"/>
      <family val="3"/>
      <charset val="128"/>
      <scheme val="minor"/>
    </font>
    <font>
      <u/>
      <sz val="16"/>
      <color indexed="8"/>
      <name val="ＭＳ Ｐゴシック"/>
      <family val="3"/>
      <charset val="128"/>
    </font>
    <font>
      <sz val="16"/>
      <color indexed="8"/>
      <name val="ＭＳ Ｐゴシック"/>
      <family val="3"/>
      <charset val="128"/>
    </font>
    <font>
      <sz val="16"/>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cellStyleXfs>
  <cellXfs count="180">
    <xf numFmtId="0" fontId="0" fillId="0" borderId="0" xfId="0">
      <alignment vertical="center"/>
    </xf>
    <xf numFmtId="0" fontId="4" fillId="0" borderId="0" xfId="0" applyFont="1" applyAlignment="1">
      <alignment vertical="center"/>
    </xf>
    <xf numFmtId="0" fontId="7" fillId="0" borderId="0" xfId="4" applyFont="1">
      <alignment vertical="center"/>
    </xf>
    <xf numFmtId="0" fontId="8" fillId="0" borderId="0" xfId="0" applyFont="1" applyAlignment="1" applyProtection="1">
      <alignment horizontal="right" vertical="center"/>
      <protection locked="0"/>
    </xf>
    <xf numFmtId="0" fontId="9"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1" fillId="2" borderId="1" xfId="0" applyFont="1" applyFill="1" applyBorder="1" applyAlignment="1">
      <alignment horizontal="center"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3" fillId="0" borderId="0" xfId="4" applyFont="1">
      <alignmen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1" fillId="2"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9" fillId="2" borderId="5" xfId="0" applyFont="1" applyFill="1" applyBorder="1" applyAlignment="1">
      <alignment horizontal="center"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5" xfId="0" applyFont="1" applyFill="1" applyBorder="1" applyAlignment="1">
      <alignment vertical="center" wrapText="1"/>
    </xf>
    <xf numFmtId="0" fontId="9" fillId="0" borderId="5" xfId="0" applyFont="1" applyFill="1" applyBorder="1" applyAlignment="1">
      <alignment vertical="center"/>
    </xf>
    <xf numFmtId="0" fontId="14" fillId="0" borderId="5" xfId="0" applyFont="1" applyFill="1" applyBorder="1" applyAlignment="1">
      <alignment vertical="center"/>
    </xf>
    <xf numFmtId="176" fontId="15" fillId="3" borderId="9" xfId="1" applyNumberFormat="1" applyFont="1" applyFill="1" applyBorder="1" applyAlignment="1">
      <alignment horizontal="center" vertical="center" wrapText="1"/>
    </xf>
    <xf numFmtId="176" fontId="15" fillId="4" borderId="10" xfId="1"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6" fontId="15" fillId="5" borderId="11" xfId="2" applyFont="1" applyFill="1" applyBorder="1" applyAlignment="1">
      <alignment horizontal="center" vertical="center" wrapText="1"/>
    </xf>
    <xf numFmtId="9" fontId="15" fillId="5" borderId="11" xfId="3" applyFont="1" applyFill="1" applyBorder="1" applyAlignment="1">
      <alignment horizontal="center" vertical="center" wrapText="1"/>
    </xf>
    <xf numFmtId="177" fontId="15" fillId="5" borderId="11" xfId="3" applyNumberFormat="1" applyFont="1" applyFill="1" applyBorder="1" applyAlignment="1">
      <alignment horizontal="center" vertical="center" wrapText="1"/>
    </xf>
    <xf numFmtId="176" fontId="15" fillId="5" borderId="11" xfId="1" applyNumberFormat="1" applyFont="1" applyFill="1" applyBorder="1" applyAlignment="1">
      <alignment horizontal="center" vertical="center" wrapText="1"/>
    </xf>
    <xf numFmtId="6" fontId="15" fillId="6" borderId="11" xfId="2" applyFont="1" applyFill="1" applyBorder="1" applyAlignment="1">
      <alignment horizontal="center" vertical="center" wrapText="1"/>
    </xf>
    <xf numFmtId="9" fontId="15" fillId="6" borderId="11" xfId="3" applyFont="1" applyFill="1" applyBorder="1" applyAlignment="1">
      <alignment horizontal="center" vertical="center" wrapText="1"/>
    </xf>
    <xf numFmtId="177" fontId="15" fillId="6" borderId="11" xfId="3" applyNumberFormat="1" applyFont="1" applyFill="1" applyBorder="1" applyAlignment="1">
      <alignment horizontal="center" vertical="center" wrapText="1"/>
    </xf>
    <xf numFmtId="176" fontId="15" fillId="6" borderId="11" xfId="1" applyNumberFormat="1" applyFont="1" applyFill="1" applyBorder="1" applyAlignment="1">
      <alignment horizontal="center" vertical="center" wrapText="1"/>
    </xf>
    <xf numFmtId="176" fontId="15" fillId="6" borderId="9" xfId="1" applyNumberFormat="1" applyFont="1" applyFill="1" applyBorder="1" applyAlignment="1">
      <alignment horizontal="center" vertical="center" wrapText="1"/>
    </xf>
    <xf numFmtId="0" fontId="12" fillId="0" borderId="0" xfId="0" applyFont="1" applyAlignment="1"/>
    <xf numFmtId="0" fontId="8" fillId="0" borderId="0" xfId="0" applyFont="1" applyAlignment="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8" fillId="7" borderId="9" xfId="1" applyNumberFormat="1" applyFont="1" applyFill="1" applyBorder="1" applyAlignment="1">
      <alignment horizontal="center" vertical="center" wrapText="1"/>
    </xf>
    <xf numFmtId="0" fontId="8" fillId="7" borderId="9" xfId="1" applyNumberFormat="1" applyFont="1" applyFill="1" applyBorder="1" applyAlignment="1">
      <alignment horizontal="center" vertical="center"/>
    </xf>
    <xf numFmtId="176" fontId="8" fillId="0" borderId="12" xfId="1"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6" fontId="4" fillId="0" borderId="9" xfId="2" applyFont="1" applyFill="1" applyBorder="1" applyAlignment="1">
      <alignment horizontal="center" vertical="center"/>
    </xf>
    <xf numFmtId="177" fontId="4" fillId="0" borderId="9" xfId="3" applyNumberFormat="1" applyFont="1" applyFill="1" applyBorder="1" applyAlignment="1">
      <alignment horizontal="center" vertical="center"/>
    </xf>
    <xf numFmtId="176" fontId="4" fillId="0" borderId="9" xfId="1" applyNumberFormat="1" applyFont="1" applyFill="1" applyBorder="1" applyAlignment="1">
      <alignment horizontal="center" vertical="center"/>
    </xf>
    <xf numFmtId="6" fontId="4" fillId="0" borderId="12" xfId="2" applyFont="1" applyFill="1" applyBorder="1" applyAlignment="1">
      <alignment horizontal="center" vertical="center"/>
    </xf>
    <xf numFmtId="177" fontId="4" fillId="0" borderId="14" xfId="3" applyNumberFormat="1" applyFont="1" applyFill="1" applyBorder="1" applyAlignment="1">
      <alignment horizontal="center" vertical="center"/>
    </xf>
    <xf numFmtId="0" fontId="8" fillId="0" borderId="0" xfId="0" applyFont="1" applyAlignment="1">
      <alignment horizontal="right" vertical="center"/>
    </xf>
    <xf numFmtId="0" fontId="8" fillId="0" borderId="0"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12" fillId="2" borderId="5" xfId="0" applyFont="1" applyFill="1" applyBorder="1" applyAlignment="1">
      <alignment horizontal="center" vertical="center"/>
    </xf>
    <xf numFmtId="0" fontId="8" fillId="0" borderId="0" xfId="0" applyFont="1" applyAlignment="1">
      <alignment horizontal="left" vertical="center"/>
    </xf>
    <xf numFmtId="0" fontId="16" fillId="0" borderId="0" xfId="0" applyFont="1" applyAlignment="1">
      <alignment horizontal="right"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8" borderId="5" xfId="0" applyFont="1" applyFill="1" applyBorder="1" applyAlignment="1">
      <alignment vertical="center"/>
    </xf>
    <xf numFmtId="0" fontId="12"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8" fillId="0" borderId="0" xfId="0" applyFont="1" applyAlignment="1">
      <alignment horizontal="left" vertical="center" wrapText="1"/>
    </xf>
    <xf numFmtId="176" fontId="8" fillId="0" borderId="0" xfId="0" applyNumberFormat="1" applyFont="1" applyAlignment="1">
      <alignment vertical="center"/>
    </xf>
    <xf numFmtId="0" fontId="17" fillId="9" borderId="9" xfId="0" applyFont="1" applyFill="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4" fillId="9" borderId="16"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2" fillId="0" borderId="18" xfId="0" applyFont="1" applyBorder="1" applyAlignment="1">
      <alignment horizontal="left" vertical="center"/>
    </xf>
    <xf numFmtId="0" fontId="11" fillId="0" borderId="18" xfId="0" applyFont="1" applyFill="1" applyBorder="1" applyAlignment="1">
      <alignment vertical="center"/>
    </xf>
    <xf numFmtId="0" fontId="17" fillId="9" borderId="19" xfId="0" applyFont="1" applyFill="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12" fillId="0" borderId="20" xfId="0" applyFont="1" applyBorder="1" applyAlignment="1">
      <alignment horizontal="left" vertical="center"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4" fillId="9"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9"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4"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 fillId="9"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4" fillId="0" borderId="24"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right" vertical="center"/>
      <protection locked="0"/>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vertical="center"/>
      <protection locked="0"/>
    </xf>
    <xf numFmtId="0" fontId="4" fillId="0" borderId="9" xfId="0" applyFont="1" applyFill="1" applyBorder="1" applyAlignment="1">
      <alignment horizontal="center" vertical="distributed"/>
    </xf>
    <xf numFmtId="9" fontId="4" fillId="0" borderId="9" xfId="0" applyNumberFormat="1" applyFont="1" applyBorder="1" applyAlignment="1" applyProtection="1">
      <alignment horizontal="distributed" vertical="distributed" wrapText="1"/>
      <protection locked="0"/>
    </xf>
    <xf numFmtId="0" fontId="4" fillId="0" borderId="9" xfId="0" applyFont="1" applyFill="1" applyBorder="1" applyAlignment="1">
      <alignment horizontal="center" vertical="center" wrapText="1"/>
    </xf>
    <xf numFmtId="178" fontId="4" fillId="0" borderId="9" xfId="1" applyNumberFormat="1" applyFont="1" applyBorder="1" applyAlignment="1" applyProtection="1">
      <alignment horizontal="center" vertical="center"/>
      <protection locked="0"/>
    </xf>
    <xf numFmtId="0" fontId="4" fillId="9" borderId="11" xfId="0" applyFont="1" applyFill="1" applyBorder="1" applyAlignment="1">
      <alignment horizontal="center" vertical="distributed" wrapText="1"/>
    </xf>
    <xf numFmtId="0" fontId="4" fillId="0" borderId="9" xfId="0" applyFont="1" applyBorder="1" applyAlignment="1">
      <alignment horizontal="center" vertical="center" wrapText="1"/>
    </xf>
    <xf numFmtId="0" fontId="4" fillId="0" borderId="9" xfId="0" applyFont="1" applyBorder="1" applyAlignment="1" applyProtection="1">
      <alignment horizontal="center" vertical="distributed"/>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179" fontId="4" fillId="0" borderId="9" xfId="0" applyNumberFormat="1" applyFont="1" applyFill="1" applyBorder="1" applyAlignment="1" applyProtection="1">
      <alignment horizontal="center" vertical="center"/>
      <protection locked="0"/>
    </xf>
    <xf numFmtId="0" fontId="4" fillId="9" borderId="23" xfId="0" applyFont="1" applyFill="1" applyBorder="1" applyAlignment="1">
      <alignment horizontal="center" vertical="distributed" wrapText="1"/>
    </xf>
    <xf numFmtId="0" fontId="4" fillId="0" borderId="14" xfId="0" applyFont="1" applyBorder="1" applyAlignment="1">
      <alignment horizontal="center" vertical="center"/>
    </xf>
    <xf numFmtId="0" fontId="4" fillId="0" borderId="13" xfId="0" applyFont="1" applyBorder="1" applyAlignment="1">
      <alignment horizontal="distributed" vertical="distributed"/>
    </xf>
    <xf numFmtId="0" fontId="4" fillId="0" borderId="13" xfId="0" applyFont="1" applyBorder="1" applyAlignment="1" applyProtection="1">
      <alignment vertical="center"/>
      <protection locked="0"/>
    </xf>
    <xf numFmtId="0" fontId="4" fillId="0" borderId="13" xfId="0" applyFont="1" applyBorder="1" applyAlignment="1">
      <alignment vertical="center"/>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14" xfId="0" applyFont="1" applyFill="1" applyBorder="1" applyAlignment="1" applyProtection="1">
      <alignment horizontal="center" vertical="distributed" wrapText="1"/>
      <protection locked="0"/>
    </xf>
    <xf numFmtId="180" fontId="4" fillId="0" borderId="17" xfId="0" applyNumberFormat="1" applyFont="1" applyFill="1" applyBorder="1" applyAlignment="1" applyProtection="1">
      <alignment horizontal="center" vertical="distributed" wrapText="1"/>
      <protection locked="0"/>
    </xf>
    <xf numFmtId="0" fontId="4" fillId="0" borderId="11" xfId="0" applyFont="1" applyFill="1" applyBorder="1" applyAlignment="1">
      <alignment horizontal="center" vertical="center" wrapText="1"/>
    </xf>
    <xf numFmtId="0" fontId="4" fillId="0" borderId="9" xfId="0" applyFont="1" applyFill="1" applyBorder="1" applyAlignment="1" applyProtection="1">
      <alignment horizontal="left" vertical="distributed" wrapText="1"/>
      <protection locked="0"/>
    </xf>
    <xf numFmtId="0" fontId="4" fillId="0" borderId="9" xfId="0" applyFont="1" applyFill="1" applyBorder="1" applyAlignment="1" applyProtection="1">
      <alignment horizontal="left" vertical="distributed" wrapText="1"/>
      <protection locked="0"/>
    </xf>
    <xf numFmtId="0" fontId="4" fillId="0" borderId="2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pplyProtection="1">
      <alignment horizontal="left" vertical="distributed" wrapText="1"/>
      <protection locked="0"/>
    </xf>
    <xf numFmtId="0" fontId="4" fillId="0" borderId="4" xfId="0" applyFont="1" applyFill="1" applyBorder="1" applyAlignment="1" applyProtection="1">
      <alignment horizontal="left" vertical="distributed" wrapText="1"/>
      <protection locked="0"/>
    </xf>
    <xf numFmtId="0" fontId="4" fillId="0" borderId="11" xfId="0" applyFont="1" applyBorder="1" applyAlignment="1">
      <alignment horizontal="center" vertical="center"/>
    </xf>
    <xf numFmtId="0" fontId="4" fillId="0" borderId="11" xfId="0" applyFont="1" applyFill="1" applyBorder="1" applyAlignment="1" applyProtection="1">
      <alignment horizontal="left" vertical="distributed" wrapText="1"/>
      <protection locked="0"/>
    </xf>
    <xf numFmtId="0" fontId="4" fillId="9" borderId="17" xfId="0" applyFont="1" applyFill="1" applyBorder="1" applyAlignment="1">
      <alignment horizontal="center" vertical="distributed" wrapText="1"/>
    </xf>
    <xf numFmtId="0" fontId="4" fillId="0"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Fill="1" applyBorder="1" applyAlignment="1" applyProtection="1">
      <alignment horizontal="left" vertical="distributed" wrapText="1"/>
      <protection locked="0"/>
    </xf>
    <xf numFmtId="0" fontId="4" fillId="0" borderId="17" xfId="0" applyFont="1" applyBorder="1" applyAlignment="1">
      <alignment horizontal="center" vertical="center"/>
    </xf>
    <xf numFmtId="0" fontId="4" fillId="9" borderId="9" xfId="0" applyFont="1" applyFill="1" applyBorder="1" applyAlignment="1">
      <alignment horizontal="center" vertical="distributed" wrapText="1"/>
    </xf>
    <xf numFmtId="0" fontId="4" fillId="0" borderId="14" xfId="0" applyFont="1" applyBorder="1" applyAlignment="1" applyProtection="1">
      <alignment horizontal="center" vertical="distributed" wrapText="1"/>
      <protection locked="0"/>
    </xf>
    <xf numFmtId="0" fontId="4" fillId="0" borderId="13" xfId="0" applyFont="1" applyBorder="1" applyAlignment="1" applyProtection="1">
      <alignment horizontal="center" vertical="distributed" wrapText="1"/>
      <protection locked="0"/>
    </xf>
    <xf numFmtId="0" fontId="4" fillId="0" borderId="12" xfId="0" applyFont="1" applyBorder="1" applyAlignment="1" applyProtection="1">
      <alignment horizontal="center" vertical="distributed" wrapText="1"/>
      <protection locked="0"/>
    </xf>
    <xf numFmtId="0" fontId="4" fillId="0" borderId="11" xfId="0" applyFont="1" applyFill="1" applyBorder="1" applyAlignment="1">
      <alignment horizontal="center" vertical="distributed"/>
    </xf>
    <xf numFmtId="0" fontId="4" fillId="0" borderId="14" xfId="0" applyFont="1" applyBorder="1" applyAlignment="1" applyProtection="1">
      <alignment horizontal="left" vertical="distributed"/>
      <protection locked="0"/>
    </xf>
    <xf numFmtId="0" fontId="4" fillId="0" borderId="13" xfId="0" applyFont="1" applyBorder="1" applyAlignment="1" applyProtection="1">
      <alignment horizontal="left" vertical="distributed"/>
      <protection locked="0"/>
    </xf>
    <xf numFmtId="0" fontId="4" fillId="0" borderId="12" xfId="0" applyFont="1" applyBorder="1" applyAlignment="1" applyProtection="1">
      <alignment horizontal="left" vertical="distributed"/>
      <protection locked="0"/>
    </xf>
    <xf numFmtId="0" fontId="4" fillId="9" borderId="11" xfId="0" applyFont="1" applyFill="1" applyBorder="1" applyAlignment="1">
      <alignment horizontal="center" vertical="distributed"/>
    </xf>
    <xf numFmtId="0" fontId="4" fillId="0" borderId="11" xfId="0" applyFont="1" applyFill="1" applyBorder="1" applyAlignment="1">
      <alignment horizontal="center" vertical="center"/>
    </xf>
    <xf numFmtId="0" fontId="4"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lignment horizontal="center" vertical="center"/>
    </xf>
    <xf numFmtId="0" fontId="4" fillId="9" borderId="17" xfId="0" applyFont="1" applyFill="1" applyBorder="1" applyAlignment="1">
      <alignment horizontal="center" vertical="distributed"/>
    </xf>
    <xf numFmtId="0" fontId="4" fillId="9" borderId="14" xfId="0" applyFont="1" applyFill="1" applyBorder="1" applyAlignment="1">
      <alignment horizontal="center" vertical="distributed"/>
    </xf>
    <xf numFmtId="0" fontId="4" fillId="0" borderId="14" xfId="0" applyFont="1" applyBorder="1" applyAlignment="1">
      <alignment vertical="center"/>
    </xf>
    <xf numFmtId="0" fontId="4" fillId="0" borderId="13" xfId="0" applyFont="1" applyBorder="1" applyAlignment="1" applyProtection="1">
      <alignment horizontal="left" vertical="center" wrapText="1"/>
      <protection locked="0"/>
    </xf>
    <xf numFmtId="0" fontId="0" fillId="0" borderId="0" xfId="0" applyFont="1">
      <alignment vertical="center"/>
    </xf>
    <xf numFmtId="0" fontId="20" fillId="0" borderId="0" xfId="0" applyFont="1" applyAlignment="1">
      <alignment vertical="center"/>
    </xf>
    <xf numFmtId="0" fontId="21" fillId="0" borderId="0" xfId="0" applyFont="1" applyAlignment="1">
      <alignment vertical="center"/>
    </xf>
    <xf numFmtId="0" fontId="20" fillId="0" borderId="24" xfId="0" applyFont="1" applyBorder="1" applyAlignment="1">
      <alignment vertical="center"/>
    </xf>
    <xf numFmtId="0" fontId="22" fillId="0" borderId="9" xfId="0" applyFont="1" applyBorder="1" applyAlignment="1">
      <alignment horizontal="left" vertical="center"/>
    </xf>
    <xf numFmtId="0" fontId="23" fillId="0" borderId="9" xfId="0" applyFont="1" applyBorder="1" applyAlignment="1">
      <alignment vertical="center" wrapText="1"/>
    </xf>
    <xf numFmtId="0" fontId="24" fillId="2" borderId="9" xfId="0" applyFont="1" applyFill="1" applyBorder="1" applyAlignment="1">
      <alignment horizontal="center" vertical="center"/>
    </xf>
    <xf numFmtId="0" fontId="23" fillId="0" borderId="9" xfId="0" applyFont="1" applyBorder="1" applyAlignment="1">
      <alignment horizontal="center" vertical="center"/>
    </xf>
    <xf numFmtId="0" fontId="23" fillId="0" borderId="9" xfId="0" applyFont="1" applyBorder="1" applyAlignment="1">
      <alignment horizontal="left" vertical="center" wrapText="1"/>
    </xf>
    <xf numFmtId="0" fontId="24" fillId="2" borderId="9"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2" borderId="9" xfId="0"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9" xfId="0" applyFont="1" applyFill="1" applyBorder="1" applyAlignment="1">
      <alignment horizontal="left" vertical="center" wrapText="1"/>
    </xf>
    <xf numFmtId="0" fontId="25" fillId="2" borderId="9" xfId="0"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28" fillId="0" borderId="0" xfId="0" applyFont="1" applyFill="1" applyAlignment="1">
      <alignment vertical="center"/>
    </xf>
  </cellXfs>
  <cellStyles count="5">
    <cellStyle name="パーセント" xfId="3" builtinId="5"/>
    <cellStyle name="桁区切り" xfId="1" builtinId="6"/>
    <cellStyle name="通貨" xfId="2" builtinId="7"/>
    <cellStyle name="標準" xfId="0" builtinId="0"/>
    <cellStyle name="標準 2" xfId="4"/>
  </cellStyles>
  <dxfs count="1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41</xdr:row>
          <xdr:rowOff>400050</xdr:rowOff>
        </xdr:from>
        <xdr:to>
          <xdr:col>3</xdr:col>
          <xdr:colOff>1171575</xdr:colOff>
          <xdr:row>41</xdr:row>
          <xdr:rowOff>762000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返 礼 品 の 写 真 又 は 画 像 デ ー 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381000</xdr:rowOff>
        </xdr:from>
        <xdr:to>
          <xdr:col>3</xdr:col>
          <xdr:colOff>771525</xdr:colOff>
          <xdr:row>32</xdr:row>
          <xdr:rowOff>752475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　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390525</xdr:rowOff>
        </xdr:from>
        <xdr:to>
          <xdr:col>4</xdr:col>
          <xdr:colOff>942975</xdr:colOff>
          <xdr:row>32</xdr:row>
          <xdr:rowOff>752475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　間　限　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390525</xdr:rowOff>
        </xdr:from>
        <xdr:to>
          <xdr:col>6</xdr:col>
          <xdr:colOff>962025</xdr:colOff>
          <xdr:row>32</xdr:row>
          <xdr:rowOff>752475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　数　限　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1276350</xdr:colOff>
          <xdr:row>41</xdr:row>
          <xdr:rowOff>400050</xdr:rowOff>
        </xdr:from>
        <xdr:to>
          <xdr:col>6</xdr:col>
          <xdr:colOff>485775</xdr:colOff>
          <xdr:row>41</xdr:row>
          <xdr:rowOff>762000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 の 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41</xdr:row>
          <xdr:rowOff>400050</xdr:rowOff>
        </xdr:from>
        <xdr:to>
          <xdr:col>5</xdr:col>
          <xdr:colOff>1152525</xdr:colOff>
          <xdr:row>41</xdr:row>
          <xdr:rowOff>762000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配 送 運 賃 表 （ 規 格 外 配 送 の場 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76200</xdr:rowOff>
        </xdr:from>
        <xdr:to>
          <xdr:col>5</xdr:col>
          <xdr:colOff>819150</xdr:colOff>
          <xdr:row>31</xdr:row>
          <xdr:rowOff>438150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　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371475</xdr:rowOff>
        </xdr:from>
        <xdr:to>
          <xdr:col>5</xdr:col>
          <xdr:colOff>819150</xdr:colOff>
          <xdr:row>31</xdr:row>
          <xdr:rowOff>733425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　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676275</xdr:rowOff>
        </xdr:from>
        <xdr:to>
          <xdr:col>5</xdr:col>
          <xdr:colOff>819150</xdr:colOff>
          <xdr:row>31</xdr:row>
          <xdr:rowOff>1038225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　凍</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461/Desktop/&#65298;&#65288;&#20462;&#27491;&#26696;&#65289;&#12392;&#12435;&#12384;&#12400;&#12420;&#12375;&#12405;&#12427;&#12373;&#12392;&#23492;&#38468;&#37329;&#36820;&#31036;&#21697;&#31561;&#21462;&#25201;&#35201;&#3893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場産品基準"/>
      <sheetName val="【参考】寄附金額シミュレーション"/>
      <sheetName val="（様式２号）返礼品登録申請書 (修正案)"/>
      <sheetName val="（様式２号）返礼品登録申請書 (修正案) (2枚様式)"/>
      <sheetName val="（様式１号の１）協力事業者登録申請書 "/>
      <sheetName val="（様式１号の２）　誓約書"/>
      <sheetName val="配送料表"/>
      <sheetName val="（様式２号）返礼品登録申請書"/>
      <sheetName val="（様式３号）　協力事業者登録承認・不承認通知書"/>
      <sheetName val="（様式４号）　返礼品登録承認・不承認通知書"/>
      <sheetName val="（様式５号）　協力事業者登録変更申請書"/>
      <sheetName val="（様式６号）　返礼品登録変更申請書"/>
      <sheetName val="（様式７号）　協力事業者登録変更承認・不承認通知書 "/>
      <sheetName val="（様式８号）　返礼品登録変更承認・不承認通知書 "/>
      <sheetName val="（様式９号）　協力事業者登録辞退届"/>
      <sheetName val="（様式１０号）　返礼品登録辞退届"/>
    </sheetNames>
    <sheetDataSet>
      <sheetData sheetId="0"/>
      <sheetData sheetId="1"/>
      <sheetData sheetId="2"/>
      <sheetData sheetId="3"/>
      <sheetData sheetId="4"/>
      <sheetData sheetId="5"/>
      <sheetData sheetId="6">
        <row r="2">
          <cell r="D2" t="str">
            <v>検索値</v>
          </cell>
          <cell r="E2" t="str">
            <v>金額</v>
          </cell>
        </row>
        <row r="3">
          <cell r="D3" t="str">
            <v>佐川急便-常温-60</v>
          </cell>
          <cell r="E3">
            <v>560</v>
          </cell>
        </row>
        <row r="4">
          <cell r="D4" t="str">
            <v>佐川急便-常温-80</v>
          </cell>
          <cell r="E4">
            <v>735</v>
          </cell>
        </row>
        <row r="5">
          <cell r="D5" t="str">
            <v>佐川急便-常温-100</v>
          </cell>
          <cell r="E5">
            <v>952</v>
          </cell>
        </row>
        <row r="6">
          <cell r="D6" t="str">
            <v>佐川急便-常温-140</v>
          </cell>
          <cell r="E6">
            <v>1246</v>
          </cell>
        </row>
        <row r="7">
          <cell r="D7" t="str">
            <v>佐川急便-常温-160</v>
          </cell>
          <cell r="E7">
            <v>1386</v>
          </cell>
        </row>
        <row r="8">
          <cell r="D8" t="str">
            <v>佐川急便-常温-170</v>
          </cell>
          <cell r="E8">
            <v>1995</v>
          </cell>
        </row>
        <row r="9">
          <cell r="D9" t="str">
            <v>佐川急便-常温-180</v>
          </cell>
          <cell r="E9">
            <v>2170</v>
          </cell>
        </row>
        <row r="10">
          <cell r="D10" t="str">
            <v>佐川急便-常温-200</v>
          </cell>
          <cell r="E10">
            <v>2660</v>
          </cell>
        </row>
        <row r="11">
          <cell r="D11" t="str">
            <v>佐川急便-常温-220</v>
          </cell>
          <cell r="E11">
            <v>3115</v>
          </cell>
        </row>
        <row r="12">
          <cell r="D12" t="str">
            <v>佐川急便-常温-240</v>
          </cell>
          <cell r="E12">
            <v>4060</v>
          </cell>
        </row>
        <row r="13">
          <cell r="D13" t="str">
            <v>佐川急便-常温-260</v>
          </cell>
          <cell r="E13">
            <v>5005</v>
          </cell>
        </row>
        <row r="14">
          <cell r="D14" t="str">
            <v>佐川急便-クール便-60</v>
          </cell>
          <cell r="E14">
            <v>1010</v>
          </cell>
        </row>
        <row r="15">
          <cell r="D15" t="str">
            <v>佐川急便-クール便-80</v>
          </cell>
          <cell r="E15">
            <v>1235</v>
          </cell>
        </row>
        <row r="16">
          <cell r="D16" t="str">
            <v>佐川急便-クール便-100</v>
          </cell>
          <cell r="E16">
            <v>1552</v>
          </cell>
        </row>
        <row r="17">
          <cell r="D17" t="str">
            <v>佐川急便-クール便-140</v>
          </cell>
          <cell r="E17">
            <v>2096</v>
          </cell>
        </row>
        <row r="18">
          <cell r="D18" t="str">
            <v>ヤマト運輸-常温-60</v>
          </cell>
          <cell r="E18">
            <v>780</v>
          </cell>
        </row>
        <row r="19">
          <cell r="D19" t="str">
            <v>ヤマト運輸-常温-80</v>
          </cell>
          <cell r="E19">
            <v>880</v>
          </cell>
        </row>
        <row r="20">
          <cell r="D20" t="str">
            <v>ヤマト運輸-常温-100</v>
          </cell>
          <cell r="E20">
            <v>930</v>
          </cell>
        </row>
        <row r="21">
          <cell r="D21" t="str">
            <v>ヤマト運輸-常温-120</v>
          </cell>
          <cell r="E21">
            <v>980</v>
          </cell>
        </row>
        <row r="22">
          <cell r="D22" t="str">
            <v>ヤマト運輸-常温-140</v>
          </cell>
          <cell r="E22">
            <v>1180</v>
          </cell>
        </row>
        <row r="23">
          <cell r="D23" t="str">
            <v>ヤマト運輸-常温-160</v>
          </cell>
          <cell r="E23">
            <v>1380</v>
          </cell>
        </row>
        <row r="24">
          <cell r="D24" t="str">
            <v>ヤマト運輸-常温-180</v>
          </cell>
          <cell r="E24">
            <v>2455</v>
          </cell>
        </row>
        <row r="25">
          <cell r="D25" t="str">
            <v>ヤマト運輸-常温-200</v>
          </cell>
          <cell r="E25">
            <v>2855</v>
          </cell>
        </row>
        <row r="26">
          <cell r="D26" t="str">
            <v>ヤマト運輸-クール便-60</v>
          </cell>
          <cell r="E26">
            <v>980</v>
          </cell>
        </row>
        <row r="27">
          <cell r="D27" t="str">
            <v>ヤマト運輸-クール便-80</v>
          </cell>
          <cell r="E27">
            <v>1080</v>
          </cell>
        </row>
        <row r="28">
          <cell r="D28" t="str">
            <v>ヤマト運輸-クール便-100</v>
          </cell>
          <cell r="E28">
            <v>1230</v>
          </cell>
        </row>
        <row r="29">
          <cell r="D29" t="str">
            <v>ヤマト運輸-クール便-120</v>
          </cell>
          <cell r="E29">
            <v>1580</v>
          </cell>
        </row>
        <row r="30">
          <cell r="D30" t="str">
            <v>日本郵便-常温-60</v>
          </cell>
          <cell r="E30">
            <v>860</v>
          </cell>
        </row>
        <row r="31">
          <cell r="D31" t="str">
            <v>日本郵便-常温-80</v>
          </cell>
          <cell r="E31">
            <v>1020</v>
          </cell>
        </row>
        <row r="32">
          <cell r="D32" t="str">
            <v>日本郵便-常温-100</v>
          </cell>
          <cell r="E32">
            <v>1230</v>
          </cell>
        </row>
        <row r="33">
          <cell r="D33" t="str">
            <v>日本郵便-常温-120</v>
          </cell>
          <cell r="E33">
            <v>1340</v>
          </cell>
        </row>
        <row r="34">
          <cell r="D34" t="str">
            <v>日本郵便-常温-140</v>
          </cell>
          <cell r="E34">
            <v>1590</v>
          </cell>
        </row>
        <row r="35">
          <cell r="D35" t="str">
            <v>日本郵便-常温-160</v>
          </cell>
          <cell r="E35">
            <v>1910</v>
          </cell>
        </row>
        <row r="36">
          <cell r="D36" t="str">
            <v>日本郵便-常温-170</v>
          </cell>
          <cell r="E36">
            <v>2120</v>
          </cell>
        </row>
        <row r="37">
          <cell r="D37" t="str">
            <v>日本郵便-クール便-60</v>
          </cell>
          <cell r="E37">
            <v>1065</v>
          </cell>
        </row>
        <row r="38">
          <cell r="D38" t="str">
            <v>日本郵便-クール便-80</v>
          </cell>
          <cell r="E38">
            <v>1348</v>
          </cell>
        </row>
        <row r="39">
          <cell r="D39" t="str">
            <v>日本郵便-クール便-100</v>
          </cell>
          <cell r="E39">
            <v>1844</v>
          </cell>
        </row>
        <row r="40">
          <cell r="D40" t="str">
            <v>日本郵便-クール便-120</v>
          </cell>
          <cell r="E40">
            <v>1954</v>
          </cell>
        </row>
        <row r="41">
          <cell r="D41" t="str">
            <v>日本郵便-クール便-140</v>
          </cell>
          <cell r="E41">
            <v>2799</v>
          </cell>
        </row>
        <row r="42">
          <cell r="D42" t="str">
            <v>日本郵便-クール便-150</v>
          </cell>
          <cell r="E42">
            <v>3819</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W43"/>
  <sheetViews>
    <sheetView tabSelected="1" view="pageBreakPreview" zoomScale="70" zoomScaleNormal="100" zoomScaleSheetLayoutView="70" workbookViewId="0"/>
  </sheetViews>
  <sheetFormatPr defaultColWidth="8.875" defaultRowHeight="18.75" x14ac:dyDescent="0.15"/>
  <cols>
    <col min="1" max="1" width="4.375" style="1" customWidth="1"/>
    <col min="2" max="2" width="16" style="1" customWidth="1"/>
    <col min="3" max="8" width="20.625" style="1" customWidth="1"/>
    <col min="9" max="9" width="4.375" style="1" customWidth="1"/>
    <col min="10" max="32" width="8.875" style="1"/>
    <col min="33" max="33" width="14" style="1" hidden="1" customWidth="1"/>
    <col min="34" max="49" width="0" style="1" hidden="1" customWidth="1"/>
    <col min="50" max="16384" width="8.875" style="1"/>
  </cols>
  <sheetData>
    <row r="1" spans="2:49" x14ac:dyDescent="0.15">
      <c r="AG1" s="1" t="s">
        <v>0</v>
      </c>
      <c r="AH1" s="1">
        <f>H31</f>
        <v>0</v>
      </c>
    </row>
    <row r="2" spans="2:49" ht="25.5" x14ac:dyDescent="0.15">
      <c r="B2" s="2" t="s">
        <v>1</v>
      </c>
      <c r="H2" s="3" t="s">
        <v>2</v>
      </c>
      <c r="T2" s="4" t="s">
        <v>3</v>
      </c>
      <c r="U2" s="5"/>
      <c r="V2" s="6"/>
      <c r="W2" s="6"/>
      <c r="X2" s="7"/>
      <c r="Y2" s="7"/>
      <c r="Z2" s="7"/>
      <c r="AB2" s="8" t="s">
        <v>4</v>
      </c>
      <c r="AC2" s="9" t="s">
        <v>5</v>
      </c>
      <c r="AD2" s="10" t="s">
        <v>6</v>
      </c>
      <c r="AE2" s="10" t="s">
        <v>7</v>
      </c>
    </row>
    <row r="3" spans="2:49" s="11" customFormat="1" ht="20.100000000000001" customHeight="1" x14ac:dyDescent="0.15">
      <c r="T3" s="8" t="s">
        <v>4</v>
      </c>
      <c r="U3" s="12" t="s">
        <v>8</v>
      </c>
      <c r="V3" s="13"/>
      <c r="W3" s="13"/>
      <c r="X3" s="13"/>
      <c r="Y3" s="13"/>
      <c r="Z3" s="14"/>
      <c r="AB3" s="15" t="s">
        <v>9</v>
      </c>
      <c r="AC3" s="16" t="s">
        <v>10</v>
      </c>
      <c r="AD3" s="16" t="s">
        <v>11</v>
      </c>
      <c r="AE3" s="17" t="s">
        <v>12</v>
      </c>
    </row>
    <row r="4" spans="2:49" s="18" customFormat="1" ht="24.95" customHeight="1" x14ac:dyDescent="0.15">
      <c r="C4" s="19" t="s">
        <v>13</v>
      </c>
      <c r="D4" s="19"/>
      <c r="E4" s="19"/>
      <c r="F4" s="19"/>
      <c r="G4" s="19"/>
      <c r="T4" s="20" t="s">
        <v>9</v>
      </c>
      <c r="U4" s="21" t="s">
        <v>14</v>
      </c>
      <c r="V4" s="22"/>
      <c r="W4" s="22"/>
      <c r="X4" s="22"/>
      <c r="Y4" s="22"/>
      <c r="Z4" s="23"/>
      <c r="AB4" s="20" t="s">
        <v>15</v>
      </c>
      <c r="AC4" s="24" t="s">
        <v>16</v>
      </c>
      <c r="AD4" s="25" t="s">
        <v>17</v>
      </c>
      <c r="AE4" s="26" t="s">
        <v>18</v>
      </c>
      <c r="AG4" s="27" t="s">
        <v>19</v>
      </c>
      <c r="AH4" s="27" t="s">
        <v>20</v>
      </c>
      <c r="AI4" s="28" t="s">
        <v>21</v>
      </c>
      <c r="AJ4" s="29" t="s">
        <v>22</v>
      </c>
      <c r="AK4" s="30" t="s">
        <v>23</v>
      </c>
      <c r="AL4" s="31" t="s">
        <v>24</v>
      </c>
      <c r="AM4" s="32" t="s">
        <v>25</v>
      </c>
      <c r="AN4" s="33" t="s">
        <v>26</v>
      </c>
      <c r="AO4" s="34" t="s">
        <v>27</v>
      </c>
      <c r="AP4" s="34" t="s">
        <v>28</v>
      </c>
      <c r="AQ4" s="34" t="s">
        <v>29</v>
      </c>
      <c r="AR4" s="35" t="s">
        <v>30</v>
      </c>
      <c r="AS4" s="36" t="s">
        <v>31</v>
      </c>
      <c r="AT4" s="37" t="s">
        <v>32</v>
      </c>
      <c r="AU4" s="38" t="s">
        <v>33</v>
      </c>
      <c r="AV4" s="38" t="s">
        <v>34</v>
      </c>
      <c r="AW4" s="39" t="s">
        <v>35</v>
      </c>
    </row>
    <row r="5" spans="2:49" s="41" customFormat="1" ht="24" x14ac:dyDescent="0.5">
      <c r="B5" s="40" t="s">
        <v>36</v>
      </c>
      <c r="C5" s="40"/>
      <c r="D5" s="40"/>
      <c r="E5" s="40"/>
      <c r="F5" s="40"/>
      <c r="G5" s="40"/>
      <c r="T5" s="15" t="s">
        <v>15</v>
      </c>
      <c r="U5" s="42" t="s">
        <v>37</v>
      </c>
      <c r="V5" s="43"/>
      <c r="W5" s="43"/>
      <c r="X5" s="43"/>
      <c r="Y5" s="43"/>
      <c r="Z5" s="44"/>
      <c r="AB5" s="15" t="s">
        <v>38</v>
      </c>
      <c r="AC5" s="16" t="s">
        <v>39</v>
      </c>
      <c r="AD5" s="16" t="s">
        <v>40</v>
      </c>
      <c r="AE5" s="17" t="s">
        <v>41</v>
      </c>
      <c r="AG5" s="45" t="str">
        <f>IF(OR(F32="冷蔵", F32="冷凍"), "クール便", "常温")</f>
        <v>常温</v>
      </c>
      <c r="AH5" s="46" t="str">
        <f>D32&amp;"-"&amp;AG5&amp;"-"&amp;H32</f>
        <v>-常温-</v>
      </c>
      <c r="AI5" s="47">
        <f>IFERROR(VLOOKUP(AH5,[1]配送料表!$D$2:$E$42,2,FALSE)*1.1, )</f>
        <v>0</v>
      </c>
      <c r="AJ5" s="48" t="e">
        <f>IF(AND(AM5&lt;=50%,AN5&lt;=30%),"〇","×")</f>
        <v>#REF!</v>
      </c>
      <c r="AK5" s="49" t="e">
        <f>IF(AND(AS5&lt;=50%,AT5&lt;=30%),"〇","×")</f>
        <v>#REF!</v>
      </c>
      <c r="AL5" s="50">
        <f>ROUNDUP(1000/357*(AH1+AI18),-3)</f>
        <v>0</v>
      </c>
      <c r="AM5" s="51" t="e">
        <f>AQ5/AL5</f>
        <v>#REF!</v>
      </c>
      <c r="AN5" s="51" t="e">
        <f>#REF!/AL5</f>
        <v>#REF!</v>
      </c>
      <c r="AO5" s="52">
        <f>AL5*0.099</f>
        <v>0</v>
      </c>
      <c r="AP5" s="52">
        <f>AL5*0.044</f>
        <v>0</v>
      </c>
      <c r="AQ5" s="52" t="e">
        <f>SUM(AO5:AP5)+#REF!+#REF!</f>
        <v>#REF!</v>
      </c>
      <c r="AR5" s="53">
        <f>ROUNDUP(AH1/3*10,-3)</f>
        <v>0</v>
      </c>
      <c r="AS5" s="54" t="e">
        <f>AW5/AR5</f>
        <v>#REF!</v>
      </c>
      <c r="AT5" s="51" t="e">
        <f>#REF!/AR5</f>
        <v>#REF!</v>
      </c>
      <c r="AU5" s="52">
        <f>AR5*0.099</f>
        <v>0</v>
      </c>
      <c r="AV5" s="52">
        <f>AR5*0.044</f>
        <v>0</v>
      </c>
      <c r="AW5" s="52" t="e">
        <f>SUM(AU5:AV5)+#REF!+#REF!</f>
        <v>#REF!</v>
      </c>
    </row>
    <row r="6" spans="2:49" s="41" customFormat="1" ht="30" customHeight="1" x14ac:dyDescent="0.5">
      <c r="B6" s="40"/>
      <c r="C6" s="40"/>
      <c r="D6" s="40"/>
      <c r="E6" s="55" t="s">
        <v>42</v>
      </c>
      <c r="F6" s="56"/>
      <c r="G6" s="56"/>
      <c r="H6" s="56"/>
      <c r="T6" s="15" t="s">
        <v>38</v>
      </c>
      <c r="U6" s="42" t="s">
        <v>43</v>
      </c>
      <c r="V6" s="43"/>
      <c r="W6" s="43"/>
      <c r="X6" s="43"/>
      <c r="Y6" s="43"/>
      <c r="Z6" s="44"/>
      <c r="AB6" s="15" t="s">
        <v>44</v>
      </c>
      <c r="AC6" s="16" t="s">
        <v>45</v>
      </c>
      <c r="AD6" s="16" t="s">
        <v>46</v>
      </c>
      <c r="AE6" s="17" t="s">
        <v>47</v>
      </c>
      <c r="AG6" s="45" t="e">
        <f>IF(OR(#REF!="冷蔵",#REF!= "冷凍"), "クール便", "常温")</f>
        <v>#REF!</v>
      </c>
      <c r="AH6" s="46" t="e">
        <f>#REF!&amp;"-"&amp;AG6&amp;"-"&amp;#REF!</f>
        <v>#REF!</v>
      </c>
      <c r="AI6" s="47">
        <f>IFERROR(VLOOKUP(AH6,[1]配送料表!$D$2:$E$42,2,FALSE)*1.1, )</f>
        <v>0</v>
      </c>
      <c r="AJ6" s="1"/>
      <c r="AK6" s="1"/>
      <c r="AL6" s="1"/>
      <c r="AM6" s="1"/>
      <c r="AN6" s="1"/>
      <c r="AO6" s="1"/>
      <c r="AP6" s="1"/>
      <c r="AQ6" s="1"/>
      <c r="AR6" s="1"/>
      <c r="AS6" s="1"/>
      <c r="AT6" s="1"/>
      <c r="AU6" s="1"/>
      <c r="AV6" s="1"/>
      <c r="AW6" s="1"/>
    </row>
    <row r="7" spans="2:49" s="41" customFormat="1" ht="30" customHeight="1" x14ac:dyDescent="0.15">
      <c r="E7" s="55" t="s">
        <v>48</v>
      </c>
      <c r="F7" s="57"/>
      <c r="G7" s="57"/>
      <c r="H7" s="57"/>
      <c r="T7" s="15" t="s">
        <v>44</v>
      </c>
      <c r="U7" s="42" t="s">
        <v>49</v>
      </c>
      <c r="V7" s="43"/>
      <c r="W7" s="43"/>
      <c r="X7" s="43"/>
      <c r="Y7" s="43"/>
      <c r="Z7" s="44"/>
      <c r="AB7" s="58" t="s">
        <v>50</v>
      </c>
      <c r="AC7" s="17" t="s">
        <v>51</v>
      </c>
      <c r="AD7" s="17" t="s">
        <v>52</v>
      </c>
      <c r="AE7" s="17" t="s">
        <v>53</v>
      </c>
      <c r="AG7" s="45" t="e">
        <f>IF(OR(#REF!="冷蔵",#REF!= "冷凍"), "クール便", "常温")</f>
        <v>#REF!</v>
      </c>
      <c r="AH7" s="46" t="e">
        <f>#REF!&amp;"-"&amp;AG7&amp;"-"&amp;#REF!</f>
        <v>#REF!</v>
      </c>
      <c r="AI7" s="47">
        <f>IFERROR(VLOOKUP(AH7,[1]配送料表!$D$2:$E$42,2,FALSE)*1.1, )</f>
        <v>0</v>
      </c>
      <c r="AJ7" s="1"/>
      <c r="AK7" s="1"/>
      <c r="AL7" s="1"/>
      <c r="AM7" s="1"/>
      <c r="AN7" s="1"/>
      <c r="AO7" s="1"/>
      <c r="AP7" s="1"/>
      <c r="AQ7" s="1"/>
      <c r="AR7" s="1"/>
      <c r="AS7" s="1"/>
      <c r="AT7" s="1"/>
      <c r="AU7" s="1"/>
      <c r="AV7" s="1"/>
      <c r="AW7" s="1"/>
    </row>
    <row r="8" spans="2:49" s="41" customFormat="1" ht="5.0999999999999996" customHeight="1" x14ac:dyDescent="0.15">
      <c r="E8" s="55"/>
      <c r="G8" s="59"/>
      <c r="H8" s="59"/>
      <c r="T8" s="58" t="s">
        <v>54</v>
      </c>
      <c r="U8" s="42" t="s">
        <v>55</v>
      </c>
      <c r="V8" s="43"/>
      <c r="W8" s="43"/>
      <c r="X8" s="43"/>
      <c r="Y8" s="43"/>
      <c r="Z8" s="44"/>
      <c r="AB8" s="15" t="s">
        <v>56</v>
      </c>
      <c r="AC8" s="16" t="s">
        <v>57</v>
      </c>
      <c r="AD8" s="16" t="s">
        <v>58</v>
      </c>
      <c r="AE8" s="17" t="s">
        <v>59</v>
      </c>
      <c r="AG8" s="45" t="e">
        <f>IF(OR(#REF!="冷蔵",#REF!= "冷凍"), "クール便", "常温")</f>
        <v>#REF!</v>
      </c>
      <c r="AH8" s="46" t="e">
        <f>#REF!&amp;"-"&amp;AG8&amp;"-"&amp;#REF!</f>
        <v>#REF!</v>
      </c>
      <c r="AI8" s="47">
        <f>IFERROR(VLOOKUP(AH8,[1]配送料表!$D$2:$E$42,2,FALSE)*1.1, )</f>
        <v>0</v>
      </c>
      <c r="AJ8" s="1"/>
      <c r="AK8" s="1"/>
      <c r="AL8" s="1"/>
      <c r="AM8" s="1"/>
      <c r="AN8" s="1"/>
      <c r="AO8" s="1"/>
      <c r="AP8" s="1"/>
      <c r="AQ8" s="1"/>
      <c r="AR8" s="1"/>
      <c r="AS8" s="1"/>
      <c r="AT8" s="1"/>
      <c r="AU8" s="1"/>
      <c r="AV8" s="1"/>
      <c r="AW8" s="1"/>
    </row>
    <row r="9" spans="2:49" s="41" customFormat="1" ht="20.100000000000001" customHeight="1" x14ac:dyDescent="0.15">
      <c r="E9" s="60" t="s">
        <v>60</v>
      </c>
      <c r="F9" s="56"/>
      <c r="G9" s="56"/>
      <c r="H9" s="56"/>
      <c r="T9" s="15" t="s">
        <v>56</v>
      </c>
      <c r="U9" s="61" t="s">
        <v>61</v>
      </c>
      <c r="V9" s="62"/>
      <c r="W9" s="62"/>
      <c r="X9" s="62"/>
      <c r="Y9" s="62"/>
      <c r="Z9" s="63"/>
      <c r="AB9" s="15" t="s">
        <v>62</v>
      </c>
      <c r="AC9" s="16" t="s">
        <v>63</v>
      </c>
      <c r="AD9" s="16" t="s">
        <v>64</v>
      </c>
      <c r="AE9" s="64" t="s">
        <v>65</v>
      </c>
      <c r="AG9" s="45" t="e">
        <f>IF(OR(#REF!="冷蔵",#REF!= "冷凍"), "クール便", "常温")</f>
        <v>#REF!</v>
      </c>
      <c r="AH9" s="46" t="e">
        <f>#REF!&amp;"-"&amp;AG9&amp;"-"&amp;#REF!</f>
        <v>#REF!</v>
      </c>
      <c r="AI9" s="47">
        <f>IFERROR(VLOOKUP(AH9,[1]配送料表!$D$2:$E$42,2,FALSE)*1.1, )</f>
        <v>0</v>
      </c>
      <c r="AJ9" s="1"/>
      <c r="AK9" s="1"/>
      <c r="AL9" s="1"/>
      <c r="AM9" s="1"/>
      <c r="AN9" s="1"/>
      <c r="AO9" s="1"/>
      <c r="AP9" s="1"/>
      <c r="AQ9" s="1"/>
      <c r="AR9" s="1"/>
      <c r="AS9" s="1"/>
      <c r="AT9" s="1"/>
      <c r="AU9" s="1"/>
      <c r="AV9" s="1"/>
      <c r="AW9" s="1"/>
    </row>
    <row r="10" spans="2:49" s="41" customFormat="1" ht="30" customHeight="1" x14ac:dyDescent="0.15">
      <c r="E10" s="55" t="s">
        <v>66</v>
      </c>
      <c r="F10" s="57"/>
      <c r="G10" s="57"/>
      <c r="H10" s="57"/>
      <c r="T10" s="15" t="s">
        <v>62</v>
      </c>
      <c r="U10" s="61" t="s">
        <v>67</v>
      </c>
      <c r="V10" s="62"/>
      <c r="W10" s="62"/>
      <c r="X10" s="62"/>
      <c r="Y10" s="62"/>
      <c r="Z10" s="63"/>
      <c r="AB10" s="15" t="s">
        <v>68</v>
      </c>
      <c r="AC10" s="16" t="s">
        <v>69</v>
      </c>
      <c r="AD10" s="16" t="s">
        <v>70</v>
      </c>
      <c r="AE10" s="17" t="s">
        <v>71</v>
      </c>
      <c r="AG10" s="45" t="e">
        <f>IF(OR(#REF!="冷蔵",#REF!= "冷凍"), "クール便", "常温")</f>
        <v>#REF!</v>
      </c>
      <c r="AH10" s="46" t="e">
        <f>#REF!&amp;"-"&amp;AG10&amp;"-"&amp;#REF!</f>
        <v>#REF!</v>
      </c>
      <c r="AI10" s="47">
        <f>IFERROR(VLOOKUP(AH10,[1]配送料表!$D$2:$E$42,2,FALSE)*1.1, )</f>
        <v>0</v>
      </c>
      <c r="AJ10" s="1"/>
      <c r="AK10" s="1"/>
      <c r="AL10" s="1"/>
      <c r="AM10" s="1"/>
      <c r="AN10" s="1"/>
      <c r="AO10" s="1"/>
      <c r="AP10" s="1"/>
      <c r="AQ10" s="1"/>
      <c r="AR10" s="1"/>
      <c r="AS10" s="1"/>
      <c r="AT10" s="1"/>
      <c r="AU10" s="1"/>
      <c r="AV10" s="1"/>
      <c r="AW10" s="1"/>
    </row>
    <row r="11" spans="2:49" s="41" customFormat="1" ht="5.0999999999999996" customHeight="1" x14ac:dyDescent="0.15">
      <c r="E11" s="55"/>
      <c r="G11" s="59"/>
      <c r="H11" s="59"/>
      <c r="T11" s="15" t="s">
        <v>68</v>
      </c>
      <c r="U11" s="42" t="s">
        <v>72</v>
      </c>
      <c r="V11" s="43"/>
      <c r="W11" s="43"/>
      <c r="X11" s="43"/>
      <c r="Y11" s="43"/>
      <c r="Z11" s="44"/>
      <c r="AB11" s="58" t="s">
        <v>73</v>
      </c>
      <c r="AC11" s="17" t="s">
        <v>74</v>
      </c>
      <c r="AD11" s="17" t="s">
        <v>75</v>
      </c>
      <c r="AE11" s="17" t="s">
        <v>76</v>
      </c>
      <c r="AG11" s="45" t="e">
        <f>IF(OR(#REF!="冷蔵",#REF!= "冷凍"), "クール便", "常温")</f>
        <v>#REF!</v>
      </c>
      <c r="AH11" s="46" t="e">
        <f>#REF!&amp;"-"&amp;AG11&amp;"-"&amp;#REF!</f>
        <v>#REF!</v>
      </c>
      <c r="AI11" s="47">
        <f>IFERROR(VLOOKUP(AH11,[1]配送料表!$D$2:$E$42,2,FALSE)*1.1, )</f>
        <v>0</v>
      </c>
      <c r="AJ11" s="1"/>
      <c r="AK11" s="1"/>
      <c r="AL11" s="1"/>
      <c r="AM11" s="1"/>
      <c r="AN11" s="1"/>
      <c r="AO11" s="1"/>
      <c r="AP11" s="1"/>
      <c r="AQ11" s="1"/>
      <c r="AR11" s="1"/>
      <c r="AS11" s="1"/>
      <c r="AT11" s="1"/>
      <c r="AU11" s="1"/>
      <c r="AV11" s="1"/>
      <c r="AW11" s="1"/>
    </row>
    <row r="12" spans="2:49" s="41" customFormat="1" ht="20.100000000000001" customHeight="1" x14ac:dyDescent="0.15">
      <c r="E12" s="60" t="s">
        <v>60</v>
      </c>
      <c r="F12" s="56"/>
      <c r="G12" s="56"/>
      <c r="H12" s="56"/>
      <c r="T12" s="15" t="s">
        <v>73</v>
      </c>
      <c r="U12" s="61" t="s">
        <v>77</v>
      </c>
      <c r="V12" s="62"/>
      <c r="W12" s="62"/>
      <c r="X12" s="62"/>
      <c r="Y12" s="62"/>
      <c r="Z12" s="63"/>
      <c r="AB12" s="58" t="s">
        <v>78</v>
      </c>
      <c r="AC12" s="17" t="s">
        <v>79</v>
      </c>
      <c r="AD12" s="17" t="s">
        <v>80</v>
      </c>
      <c r="AE12" s="17" t="s">
        <v>81</v>
      </c>
      <c r="AG12" s="45" t="e">
        <f>IF(OR(#REF!="冷蔵",#REF!= "冷凍"), "クール便", "常温")</f>
        <v>#REF!</v>
      </c>
      <c r="AH12" s="46" t="e">
        <f>#REF!&amp;"-"&amp;AG12&amp;"-"&amp;#REF!</f>
        <v>#REF!</v>
      </c>
      <c r="AI12" s="47">
        <f>IFERROR(VLOOKUP(AH12,[1]配送料表!$D$2:$E$42,2,FALSE)*1.1, )</f>
        <v>0</v>
      </c>
      <c r="AJ12" s="1"/>
      <c r="AK12" s="1"/>
      <c r="AL12" s="1"/>
      <c r="AM12" s="1"/>
      <c r="AN12" s="1"/>
      <c r="AO12" s="1"/>
      <c r="AP12" s="1"/>
      <c r="AQ12" s="1"/>
      <c r="AR12" s="1"/>
      <c r="AS12" s="1"/>
      <c r="AT12" s="1"/>
      <c r="AU12" s="1"/>
      <c r="AV12" s="1"/>
      <c r="AW12" s="1"/>
    </row>
    <row r="13" spans="2:49" s="41" customFormat="1" ht="30" customHeight="1" x14ac:dyDescent="0.15">
      <c r="E13" s="55" t="s">
        <v>82</v>
      </c>
      <c r="F13" s="57"/>
      <c r="G13" s="57"/>
      <c r="H13" s="57"/>
      <c r="T13" s="65" t="s">
        <v>78</v>
      </c>
      <c r="U13" s="42" t="s">
        <v>83</v>
      </c>
      <c r="V13" s="43"/>
      <c r="W13" s="43"/>
      <c r="X13" s="43"/>
      <c r="Y13" s="43"/>
      <c r="Z13" s="44"/>
      <c r="AB13" s="58" t="s">
        <v>84</v>
      </c>
      <c r="AC13" s="17" t="s">
        <v>85</v>
      </c>
      <c r="AD13" s="16" t="s">
        <v>86</v>
      </c>
      <c r="AE13" s="17" t="s">
        <v>87</v>
      </c>
      <c r="AG13" s="45" t="e">
        <f>IF(OR(#REF!="冷蔵",#REF!= "冷凍"), "クール便", "常温")</f>
        <v>#REF!</v>
      </c>
      <c r="AH13" s="46" t="e">
        <f>#REF!&amp;"-"&amp;AG13&amp;"-"&amp;#REF!</f>
        <v>#REF!</v>
      </c>
      <c r="AI13" s="47">
        <f>IFERROR(VLOOKUP(AH13,[1]配送料表!$D$2:$E$42,2,FALSE)*1.1, )</f>
        <v>0</v>
      </c>
      <c r="AJ13" s="1"/>
      <c r="AK13" s="1"/>
      <c r="AL13" s="1"/>
      <c r="AM13" s="1"/>
      <c r="AN13" s="1"/>
      <c r="AO13" s="1"/>
      <c r="AP13" s="1"/>
      <c r="AQ13" s="1"/>
      <c r="AR13" s="1"/>
      <c r="AS13" s="1"/>
      <c r="AT13" s="1"/>
      <c r="AU13" s="1"/>
      <c r="AV13" s="1"/>
      <c r="AW13" s="1"/>
    </row>
    <row r="14" spans="2:49" s="41" customFormat="1" ht="5.0999999999999996" customHeight="1" x14ac:dyDescent="0.15">
      <c r="E14" s="55"/>
      <c r="G14" s="59"/>
      <c r="H14" s="59"/>
      <c r="T14" s="65" t="s">
        <v>84</v>
      </c>
      <c r="U14" s="42" t="s">
        <v>88</v>
      </c>
      <c r="V14" s="43"/>
      <c r="W14" s="43"/>
      <c r="X14" s="43"/>
      <c r="Y14" s="43"/>
      <c r="Z14" s="44"/>
      <c r="AB14" s="58" t="s">
        <v>89</v>
      </c>
      <c r="AC14" s="17" t="s">
        <v>90</v>
      </c>
      <c r="AD14" s="16" t="s">
        <v>91</v>
      </c>
      <c r="AE14" s="17" t="s">
        <v>87</v>
      </c>
      <c r="AG14" s="45" t="e">
        <f>IF(OR(#REF!="冷蔵",#REF!= "冷凍"), "クール便", "常温")</f>
        <v>#REF!</v>
      </c>
      <c r="AH14" s="46" t="e">
        <f>#REF!&amp;"-"&amp;AG14&amp;"-"&amp;#REF!</f>
        <v>#REF!</v>
      </c>
      <c r="AI14" s="47">
        <f>IFERROR(VLOOKUP(AH14,[1]配送料表!$D$2:$E$42,2,FALSE)*1.1, )</f>
        <v>0</v>
      </c>
      <c r="AJ14" s="1"/>
      <c r="AK14" s="1"/>
      <c r="AL14" s="1"/>
      <c r="AM14" s="1"/>
      <c r="AN14" s="1"/>
      <c r="AO14" s="1"/>
      <c r="AP14" s="1"/>
      <c r="AQ14" s="1"/>
      <c r="AR14" s="1"/>
      <c r="AS14" s="1"/>
      <c r="AT14" s="1"/>
      <c r="AU14" s="1"/>
      <c r="AV14" s="1"/>
      <c r="AW14" s="1"/>
    </row>
    <row r="15" spans="2:49" s="41" customFormat="1" ht="30" customHeight="1" x14ac:dyDescent="0.15">
      <c r="E15" s="55" t="s">
        <v>92</v>
      </c>
      <c r="F15" s="57"/>
      <c r="G15" s="57"/>
      <c r="H15" s="57"/>
      <c r="T15" s="65" t="s">
        <v>89</v>
      </c>
      <c r="U15" s="42" t="s">
        <v>93</v>
      </c>
      <c r="V15" s="43"/>
      <c r="W15" s="43"/>
      <c r="X15" s="43"/>
      <c r="Y15" s="43"/>
      <c r="Z15" s="44"/>
      <c r="AB15" s="58" t="s">
        <v>94</v>
      </c>
      <c r="AC15" s="16" t="s">
        <v>95</v>
      </c>
      <c r="AD15" s="64" t="s">
        <v>96</v>
      </c>
      <c r="AE15" s="64" t="s">
        <v>97</v>
      </c>
      <c r="AG15" s="45" t="e">
        <f>IF(OR(#REF!="冷蔵",#REF!= "冷凍"), "クール便", "常温")</f>
        <v>#REF!</v>
      </c>
      <c r="AH15" s="46" t="e">
        <f>#REF!&amp;"-"&amp;AG15&amp;"-"&amp;#REF!</f>
        <v>#REF!</v>
      </c>
      <c r="AI15" s="47">
        <f>IFERROR(VLOOKUP(AH15,[1]配送料表!$D$2:$E$42,2,FALSE)*1.1, )</f>
        <v>0</v>
      </c>
      <c r="AJ15" s="1"/>
      <c r="AK15" s="1"/>
      <c r="AL15" s="1"/>
      <c r="AM15" s="1"/>
      <c r="AN15" s="1"/>
      <c r="AO15" s="1"/>
      <c r="AP15" s="1"/>
      <c r="AQ15" s="1"/>
      <c r="AR15" s="1"/>
      <c r="AS15" s="1"/>
      <c r="AT15" s="1"/>
      <c r="AU15" s="1"/>
      <c r="AV15" s="1"/>
      <c r="AW15" s="1"/>
    </row>
    <row r="16" spans="2:49" s="41" customFormat="1" ht="24.95" customHeight="1" x14ac:dyDescent="0.15">
      <c r="T16" s="58" t="s">
        <v>94</v>
      </c>
      <c r="U16" s="42" t="s">
        <v>98</v>
      </c>
      <c r="V16" s="43"/>
      <c r="W16" s="43"/>
      <c r="X16" s="43"/>
      <c r="Y16" s="43"/>
      <c r="Z16" s="44"/>
      <c r="AB16" s="15" t="s">
        <v>99</v>
      </c>
      <c r="AC16" s="16" t="s">
        <v>100</v>
      </c>
      <c r="AD16" s="16" t="s">
        <v>101</v>
      </c>
      <c r="AE16" s="16" t="s">
        <v>102</v>
      </c>
      <c r="AG16" s="45" t="e">
        <f>IF(OR(#REF!="冷蔵",#REF!= "冷凍"), "クール便", "常温")</f>
        <v>#REF!</v>
      </c>
      <c r="AH16" s="46" t="e">
        <f>#REF!&amp;"-"&amp;AG16&amp;"-"&amp;#REF!</f>
        <v>#REF!</v>
      </c>
      <c r="AI16" s="47">
        <f>IFERROR(VLOOKUP(AH16,[1]配送料表!$D$2:$E$42,2,FALSE)*1.1, )</f>
        <v>0</v>
      </c>
      <c r="AJ16" s="1"/>
      <c r="AK16" s="1"/>
      <c r="AL16" s="1"/>
      <c r="AM16" s="1"/>
      <c r="AN16" s="1"/>
      <c r="AO16" s="1"/>
      <c r="AP16" s="1"/>
      <c r="AQ16" s="1"/>
      <c r="AR16" s="1"/>
      <c r="AS16" s="1"/>
      <c r="AT16" s="1"/>
      <c r="AU16" s="1"/>
      <c r="AV16" s="1"/>
      <c r="AW16" s="1"/>
    </row>
    <row r="17" spans="2:35" s="41" customFormat="1" ht="6" customHeight="1" x14ac:dyDescent="0.15">
      <c r="T17" s="66" t="s">
        <v>99</v>
      </c>
      <c r="U17" s="67" t="s">
        <v>103</v>
      </c>
      <c r="V17" s="68"/>
      <c r="W17" s="68"/>
      <c r="X17" s="68"/>
      <c r="Y17" s="68"/>
      <c r="Z17" s="69"/>
      <c r="AB17" s="15" t="s">
        <v>104</v>
      </c>
      <c r="AC17" s="16" t="s">
        <v>105</v>
      </c>
      <c r="AD17" s="16" t="s">
        <v>106</v>
      </c>
      <c r="AE17" s="16" t="s">
        <v>107</v>
      </c>
    </row>
    <row r="18" spans="2:35" s="41" customFormat="1" ht="45" customHeight="1" x14ac:dyDescent="0.15">
      <c r="B18" s="70" t="s">
        <v>108</v>
      </c>
      <c r="C18" s="70"/>
      <c r="D18" s="70"/>
      <c r="E18" s="70"/>
      <c r="F18" s="70"/>
      <c r="G18" s="70"/>
      <c r="H18" s="70"/>
      <c r="T18" s="15" t="s">
        <v>104</v>
      </c>
      <c r="U18" s="42" t="s">
        <v>109</v>
      </c>
      <c r="V18" s="43"/>
      <c r="W18" s="43"/>
      <c r="X18" s="43"/>
      <c r="Y18" s="43"/>
      <c r="Z18" s="44"/>
      <c r="AB18" s="15" t="s">
        <v>110</v>
      </c>
      <c r="AC18" s="16" t="s">
        <v>111</v>
      </c>
      <c r="AD18" s="16" t="s">
        <v>112</v>
      </c>
      <c r="AE18" s="16" t="s">
        <v>7</v>
      </c>
      <c r="AH18" s="55" t="s">
        <v>113</v>
      </c>
      <c r="AI18" s="71">
        <f>SUM(AI5:AI16)</f>
        <v>0</v>
      </c>
    </row>
    <row r="19" spans="2:35" s="41" customFormat="1" ht="3.75" customHeight="1" x14ac:dyDescent="0.15">
      <c r="T19" s="15" t="s">
        <v>110</v>
      </c>
      <c r="U19" s="42" t="s">
        <v>114</v>
      </c>
      <c r="V19" s="43"/>
      <c r="W19" s="43"/>
      <c r="X19" s="43"/>
      <c r="Y19" s="43"/>
      <c r="Z19" s="44"/>
      <c r="AB19" s="15" t="s">
        <v>115</v>
      </c>
      <c r="AC19" s="16" t="s">
        <v>116</v>
      </c>
      <c r="AD19" s="16" t="s">
        <v>117</v>
      </c>
      <c r="AE19" s="16" t="s">
        <v>118</v>
      </c>
    </row>
    <row r="20" spans="2:35" ht="20.100000000000001" customHeight="1" x14ac:dyDescent="0.15">
      <c r="B20" s="72" t="s">
        <v>119</v>
      </c>
      <c r="C20" s="73"/>
      <c r="D20" s="73"/>
      <c r="E20" s="73"/>
      <c r="F20" s="73"/>
      <c r="G20" s="73"/>
      <c r="H20" s="73"/>
      <c r="T20" s="15" t="s">
        <v>115</v>
      </c>
      <c r="U20" s="74" t="s">
        <v>120</v>
      </c>
      <c r="V20" s="75"/>
      <c r="W20" s="75"/>
      <c r="X20" s="75"/>
      <c r="Y20" s="75"/>
      <c r="Z20" s="76"/>
      <c r="AB20" s="15" t="s">
        <v>121</v>
      </c>
      <c r="AC20" s="16" t="s">
        <v>122</v>
      </c>
      <c r="AD20" s="16" t="s">
        <v>123</v>
      </c>
      <c r="AE20" s="16" t="s">
        <v>124</v>
      </c>
    </row>
    <row r="21" spans="2:35" ht="60" customHeight="1" x14ac:dyDescent="0.15">
      <c r="B21" s="77"/>
      <c r="C21" s="78"/>
      <c r="D21" s="78"/>
      <c r="E21" s="78"/>
      <c r="F21" s="78"/>
      <c r="G21" s="78"/>
      <c r="H21" s="78"/>
      <c r="T21" s="15" t="s">
        <v>121</v>
      </c>
      <c r="U21" s="74" t="s">
        <v>125</v>
      </c>
      <c r="V21" s="75"/>
      <c r="W21" s="75"/>
      <c r="X21" s="75"/>
      <c r="Y21" s="75"/>
      <c r="Z21" s="76"/>
      <c r="AB21" s="79" t="s">
        <v>126</v>
      </c>
      <c r="AC21" s="80" t="s">
        <v>127</v>
      </c>
      <c r="AD21" s="80" t="s">
        <v>128</v>
      </c>
      <c r="AE21" s="81" t="s">
        <v>129</v>
      </c>
    </row>
    <row r="22" spans="2:35" ht="35.1" customHeight="1" x14ac:dyDescent="0.15">
      <c r="B22" s="82" t="s">
        <v>130</v>
      </c>
      <c r="C22" s="83"/>
      <c r="D22" s="83"/>
      <c r="E22" s="83"/>
      <c r="F22" s="83"/>
      <c r="G22" s="83"/>
      <c r="H22" s="83"/>
      <c r="T22" s="79" t="s">
        <v>131</v>
      </c>
      <c r="U22" s="84" t="s">
        <v>132</v>
      </c>
      <c r="V22" s="85"/>
      <c r="W22" s="85"/>
      <c r="X22" s="85"/>
      <c r="Y22" s="85"/>
      <c r="Z22" s="86"/>
    </row>
    <row r="23" spans="2:35" ht="99.95" customHeight="1" x14ac:dyDescent="0.15">
      <c r="B23" s="87" t="s">
        <v>133</v>
      </c>
      <c r="C23" s="88"/>
      <c r="D23" s="88"/>
      <c r="E23" s="88"/>
      <c r="F23" s="88"/>
      <c r="G23" s="88"/>
      <c r="H23" s="88"/>
    </row>
    <row r="24" spans="2:35" ht="69.95" customHeight="1" x14ac:dyDescent="0.15">
      <c r="B24" s="89" t="s">
        <v>134</v>
      </c>
      <c r="C24" s="90" t="s">
        <v>135</v>
      </c>
      <c r="D24" s="91"/>
      <c r="E24" s="92" t="str">
        <f>IFERROR(VLOOKUP(D24,$T$3:$Z$22,2,FALSE),"")</f>
        <v/>
      </c>
      <c r="F24" s="92"/>
      <c r="G24" s="92"/>
      <c r="H24" s="93"/>
    </row>
    <row r="25" spans="2:35" ht="24.95" customHeight="1" x14ac:dyDescent="0.15">
      <c r="B25" s="89"/>
      <c r="C25" s="94" t="s">
        <v>136</v>
      </c>
      <c r="D25" s="95"/>
      <c r="E25" s="96"/>
      <c r="F25" s="97" t="s">
        <v>137</v>
      </c>
      <c r="G25" s="96"/>
      <c r="H25" s="98"/>
    </row>
    <row r="26" spans="2:35" ht="150" customHeight="1" x14ac:dyDescent="0.15">
      <c r="B26" s="89"/>
      <c r="C26" s="99" t="str">
        <f>IFERROR(VLOOKUP($D$24,$AB$2:$AE$21,2,FALSE),"")</f>
        <v/>
      </c>
      <c r="D26" s="100"/>
      <c r="E26" s="100"/>
      <c r="F26" s="88"/>
      <c r="G26" s="88"/>
      <c r="H26" s="88"/>
    </row>
    <row r="27" spans="2:35" ht="150" customHeight="1" x14ac:dyDescent="0.15">
      <c r="B27" s="89"/>
      <c r="C27" s="99" t="str">
        <f>IFERROR(VLOOKUP($D$24,$AB$2:$AE$21,3,FALSE),"")</f>
        <v/>
      </c>
      <c r="D27" s="100"/>
      <c r="E27" s="100"/>
      <c r="F27" s="88"/>
      <c r="G27" s="88"/>
      <c r="H27" s="88"/>
    </row>
    <row r="28" spans="2:35" ht="150" customHeight="1" x14ac:dyDescent="0.15">
      <c r="B28" s="101"/>
      <c r="C28" s="99" t="str">
        <f>IFERROR(VLOOKUP($D$24,$AB$2:$AE$21,4,FALSE),"")</f>
        <v/>
      </c>
      <c r="D28" s="100"/>
      <c r="E28" s="100"/>
      <c r="F28" s="88"/>
      <c r="G28" s="88"/>
      <c r="H28" s="88"/>
    </row>
    <row r="29" spans="2:35" ht="19.5" customHeight="1" x14ac:dyDescent="0.15">
      <c r="B29" s="102"/>
      <c r="C29" s="103"/>
      <c r="D29" s="103"/>
      <c r="E29" s="103"/>
      <c r="F29" s="104"/>
      <c r="G29" s="104"/>
      <c r="H29" s="105" t="s">
        <v>138</v>
      </c>
    </row>
    <row r="30" spans="2:35" ht="19.5" customHeight="1" x14ac:dyDescent="0.15">
      <c r="B30" s="106"/>
      <c r="C30" s="107"/>
      <c r="D30" s="107"/>
      <c r="E30" s="107"/>
      <c r="F30" s="108"/>
      <c r="G30" s="108"/>
      <c r="H30" s="109"/>
    </row>
    <row r="31" spans="2:35" ht="90" customHeight="1" x14ac:dyDescent="0.15">
      <c r="B31" s="87" t="s">
        <v>139</v>
      </c>
      <c r="C31" s="110" t="s">
        <v>140</v>
      </c>
      <c r="D31" s="111"/>
      <c r="E31" s="112" t="s">
        <v>141</v>
      </c>
      <c r="F31" s="113"/>
      <c r="G31" s="112" t="s">
        <v>142</v>
      </c>
      <c r="H31" s="113"/>
    </row>
    <row r="32" spans="2:35" ht="90" customHeight="1" x14ac:dyDescent="0.15">
      <c r="B32" s="114" t="s">
        <v>143</v>
      </c>
      <c r="C32" s="115" t="s">
        <v>144</v>
      </c>
      <c r="D32" s="116"/>
      <c r="E32" s="112" t="s">
        <v>145</v>
      </c>
      <c r="F32" s="117"/>
      <c r="G32" s="118" t="s">
        <v>146</v>
      </c>
      <c r="H32" s="119"/>
    </row>
    <row r="33" spans="2:9" ht="90" customHeight="1" x14ac:dyDescent="0.15">
      <c r="B33" s="120"/>
      <c r="C33" s="110" t="s">
        <v>147</v>
      </c>
      <c r="D33" s="121"/>
      <c r="E33" s="122"/>
      <c r="F33" s="123" t="s">
        <v>148</v>
      </c>
      <c r="G33" s="124"/>
      <c r="H33" s="125" t="s">
        <v>149</v>
      </c>
      <c r="I33" s="126"/>
    </row>
    <row r="34" spans="2:9" ht="90" customHeight="1" x14ac:dyDescent="0.15">
      <c r="B34" s="120"/>
      <c r="C34" s="112" t="s">
        <v>150</v>
      </c>
      <c r="D34" s="127"/>
      <c r="E34" s="112" t="s">
        <v>151</v>
      </c>
      <c r="F34" s="127"/>
      <c r="G34" s="118" t="s">
        <v>152</v>
      </c>
      <c r="H34" s="128"/>
    </row>
    <row r="35" spans="2:9" ht="90" customHeight="1" x14ac:dyDescent="0.15">
      <c r="B35" s="120"/>
      <c r="C35" s="129" t="s">
        <v>153</v>
      </c>
      <c r="D35" s="118" t="s">
        <v>154</v>
      </c>
      <c r="E35" s="130"/>
      <c r="F35" s="130"/>
      <c r="G35" s="118" t="s">
        <v>155</v>
      </c>
      <c r="H35" s="131"/>
    </row>
    <row r="36" spans="2:9" ht="30" customHeight="1" x14ac:dyDescent="0.15">
      <c r="B36" s="120"/>
      <c r="C36" s="132"/>
      <c r="D36" s="133" t="s">
        <v>156</v>
      </c>
      <c r="E36" s="134"/>
      <c r="F36" s="135"/>
      <c r="G36" s="136" t="s">
        <v>157</v>
      </c>
      <c r="H36" s="137"/>
    </row>
    <row r="37" spans="2:9" ht="60" customHeight="1" x14ac:dyDescent="0.15">
      <c r="B37" s="138"/>
      <c r="C37" s="139"/>
      <c r="D37" s="140" t="s">
        <v>158</v>
      </c>
      <c r="E37" s="141"/>
      <c r="F37" s="141"/>
      <c r="G37" s="142"/>
      <c r="H37" s="141"/>
    </row>
    <row r="38" spans="2:9" ht="90" customHeight="1" x14ac:dyDescent="0.15">
      <c r="B38" s="143" t="s">
        <v>159</v>
      </c>
      <c r="C38" s="112" t="s">
        <v>160</v>
      </c>
      <c r="D38" s="144"/>
      <c r="E38" s="145"/>
      <c r="F38" s="145"/>
      <c r="G38" s="145"/>
      <c r="H38" s="146"/>
    </row>
    <row r="39" spans="2:9" ht="120" customHeight="1" x14ac:dyDescent="0.15">
      <c r="B39" s="143"/>
      <c r="C39" s="147" t="s">
        <v>161</v>
      </c>
      <c r="D39" s="148"/>
      <c r="E39" s="149"/>
      <c r="F39" s="149"/>
      <c r="G39" s="149"/>
      <c r="H39" s="150"/>
    </row>
    <row r="40" spans="2:9" ht="90" customHeight="1" x14ac:dyDescent="0.15">
      <c r="B40" s="151" t="s">
        <v>162</v>
      </c>
      <c r="C40" s="152" t="s">
        <v>163</v>
      </c>
      <c r="D40" s="153"/>
      <c r="E40" s="154"/>
      <c r="F40" s="155" t="s">
        <v>164</v>
      </c>
      <c r="G40" s="153"/>
      <c r="H40" s="154"/>
    </row>
    <row r="41" spans="2:9" ht="90" customHeight="1" x14ac:dyDescent="0.15">
      <c r="B41" s="156"/>
      <c r="C41" s="112" t="s">
        <v>165</v>
      </c>
      <c r="D41" s="153"/>
      <c r="E41" s="154"/>
      <c r="F41" s="112" t="s">
        <v>166</v>
      </c>
      <c r="G41" s="153"/>
      <c r="H41" s="154"/>
    </row>
    <row r="42" spans="2:9" ht="90" customHeight="1" x14ac:dyDescent="0.15">
      <c r="B42" s="157" t="s">
        <v>167</v>
      </c>
      <c r="C42" s="158"/>
      <c r="D42" s="124"/>
      <c r="E42" s="124"/>
      <c r="F42" s="124"/>
      <c r="G42" s="159" t="s">
        <v>168</v>
      </c>
      <c r="H42" s="154"/>
    </row>
    <row r="43" spans="2:9" ht="13.5" customHeight="1" x14ac:dyDescent="0.15"/>
  </sheetData>
  <sheetProtection password="F1A6" sheet="1"/>
  <mergeCells count="55">
    <mergeCell ref="G42:H42"/>
    <mergeCell ref="B38:B39"/>
    <mergeCell ref="D38:H38"/>
    <mergeCell ref="D39:H39"/>
    <mergeCell ref="B40:B41"/>
    <mergeCell ref="D40:E40"/>
    <mergeCell ref="G40:H40"/>
    <mergeCell ref="D41:E41"/>
    <mergeCell ref="G41:H41"/>
    <mergeCell ref="B32:B37"/>
    <mergeCell ref="C35:C37"/>
    <mergeCell ref="E35:F35"/>
    <mergeCell ref="E36:F36"/>
    <mergeCell ref="G36:G37"/>
    <mergeCell ref="H36:H37"/>
    <mergeCell ref="E37:F37"/>
    <mergeCell ref="B24:B28"/>
    <mergeCell ref="E24:H24"/>
    <mergeCell ref="C26:E26"/>
    <mergeCell ref="F26:H26"/>
    <mergeCell ref="C27:E27"/>
    <mergeCell ref="F27:H27"/>
    <mergeCell ref="C28:E28"/>
    <mergeCell ref="F28:H28"/>
    <mergeCell ref="U19:Z19"/>
    <mergeCell ref="B20:B21"/>
    <mergeCell ref="C20:H20"/>
    <mergeCell ref="C21:H21"/>
    <mergeCell ref="C22:H22"/>
    <mergeCell ref="C23:H23"/>
    <mergeCell ref="F15:H15"/>
    <mergeCell ref="U15:Z15"/>
    <mergeCell ref="U16:Z16"/>
    <mergeCell ref="U17:Z17"/>
    <mergeCell ref="B18:H18"/>
    <mergeCell ref="U18:Z18"/>
    <mergeCell ref="U11:Z11"/>
    <mergeCell ref="F12:H12"/>
    <mergeCell ref="U12:Z12"/>
    <mergeCell ref="F13:H13"/>
    <mergeCell ref="U13:Z13"/>
    <mergeCell ref="U14:Z14"/>
    <mergeCell ref="F7:H7"/>
    <mergeCell ref="U7:Z7"/>
    <mergeCell ref="U8:Z8"/>
    <mergeCell ref="F9:H9"/>
    <mergeCell ref="U9:Z9"/>
    <mergeCell ref="F10:H10"/>
    <mergeCell ref="U10:Z10"/>
    <mergeCell ref="U3:Z3"/>
    <mergeCell ref="C4:G4"/>
    <mergeCell ref="U4:Z4"/>
    <mergeCell ref="U5:Z5"/>
    <mergeCell ref="F6:H6"/>
    <mergeCell ref="U6:Z6"/>
  </mergeCells>
  <phoneticPr fontId="5"/>
  <conditionalFormatting sqref="C24 F34 D34 E35:E37 H34:H36">
    <cfRule type="containsBlanks" dxfId="18" priority="22" stopIfTrue="1">
      <formula>LEN(TRIM(C24))=0</formula>
    </cfRule>
  </conditionalFormatting>
  <conditionalFormatting sqref="F26:H28">
    <cfRule type="containsBlanks" dxfId="17" priority="21" stopIfTrue="1">
      <formula>LEN(TRIM(F26))=0</formula>
    </cfRule>
  </conditionalFormatting>
  <conditionalFormatting sqref="C20:H23">
    <cfRule type="containsBlanks" dxfId="16" priority="20" stopIfTrue="1">
      <formula>LEN(TRIM(C20))=0</formula>
    </cfRule>
  </conditionalFormatting>
  <conditionalFormatting sqref="D31 F31 H31">
    <cfRule type="containsBlanks" dxfId="15" priority="19" stopIfTrue="1">
      <formula>LEN(TRIM(D31))=0</formula>
    </cfRule>
  </conditionalFormatting>
  <conditionalFormatting sqref="T21">
    <cfRule type="colorScale" priority="18">
      <colorScale>
        <cfvo type="min"/>
        <cfvo type="percentile" val="50"/>
        <cfvo type="max"/>
        <color rgb="FFF8696B"/>
        <color rgb="FFFCFCFF"/>
        <color rgb="FF63BE7B"/>
      </colorScale>
    </cfRule>
  </conditionalFormatting>
  <conditionalFormatting sqref="T22">
    <cfRule type="colorScale" priority="17">
      <colorScale>
        <cfvo type="min"/>
        <cfvo type="percentile" val="50"/>
        <cfvo type="max"/>
        <color rgb="FFF8696B"/>
        <color rgb="FFFCFCFF"/>
        <color rgb="FF63BE7B"/>
      </colorScale>
    </cfRule>
  </conditionalFormatting>
  <conditionalFormatting sqref="AB15">
    <cfRule type="colorScale" priority="16">
      <colorScale>
        <cfvo type="min"/>
        <cfvo type="percentile" val="50"/>
        <cfvo type="max"/>
        <color rgb="FFF8696B"/>
        <color rgb="FFFCFCFF"/>
        <color rgb="FF63BE7B"/>
      </colorScale>
    </cfRule>
  </conditionalFormatting>
  <conditionalFormatting sqref="AB16:AB21 AB2:AB4 AB8:AB11">
    <cfRule type="colorScale" priority="23">
      <colorScale>
        <cfvo type="min"/>
        <cfvo type="percentile" val="50"/>
        <cfvo type="max"/>
        <color rgb="FFF8696B"/>
        <color rgb="FFFCFCFF"/>
        <color rgb="FF63BE7B"/>
      </colorScale>
    </cfRule>
  </conditionalFormatting>
  <conditionalFormatting sqref="D39:H39 D40:E40 G40:H40 D41 G41">
    <cfRule type="containsBlanks" dxfId="14" priority="15" stopIfTrue="1">
      <formula>LEN(TRIM(D39))=0</formula>
    </cfRule>
  </conditionalFormatting>
  <conditionalFormatting sqref="D38:H38">
    <cfRule type="containsBlanks" dxfId="13" priority="14" stopIfTrue="1">
      <formula>LEN(TRIM(D38))=0</formula>
    </cfRule>
  </conditionalFormatting>
  <conditionalFormatting sqref="D32">
    <cfRule type="containsBlanks" dxfId="12" priority="13" stopIfTrue="1">
      <formula>LEN(TRIM(D32))=0</formula>
    </cfRule>
  </conditionalFormatting>
  <conditionalFormatting sqref="H32">
    <cfRule type="containsBlanks" dxfId="11" priority="12" stopIfTrue="1">
      <formula>LEN(TRIM(H32))=0</formula>
    </cfRule>
  </conditionalFormatting>
  <conditionalFormatting sqref="AM5 AS5">
    <cfRule type="cellIs" dxfId="10" priority="9" operator="greaterThan">
      <formula>0.5</formula>
    </cfRule>
    <cfRule type="cellIs" dxfId="9" priority="11" operator="greaterThan">
      <formula>0.5</formula>
    </cfRule>
  </conditionalFormatting>
  <conditionalFormatting sqref="AN5 AT5">
    <cfRule type="cellIs" dxfId="8" priority="10" operator="greaterThan">
      <formula>0.3</formula>
    </cfRule>
  </conditionalFormatting>
  <conditionalFormatting sqref="F6">
    <cfRule type="containsBlanks" dxfId="7" priority="8" stopIfTrue="1">
      <formula>LEN(TRIM(F6))=0</formula>
    </cfRule>
  </conditionalFormatting>
  <conditionalFormatting sqref="F7">
    <cfRule type="containsBlanks" dxfId="6" priority="7" stopIfTrue="1">
      <formula>LEN(TRIM(F7))=0</formula>
    </cfRule>
  </conditionalFormatting>
  <conditionalFormatting sqref="F9">
    <cfRule type="containsBlanks" dxfId="5" priority="6" stopIfTrue="1">
      <formula>LEN(TRIM(F9))=0</formula>
    </cfRule>
  </conditionalFormatting>
  <conditionalFormatting sqref="F10">
    <cfRule type="containsBlanks" dxfId="4" priority="5" stopIfTrue="1">
      <formula>LEN(TRIM(F10))=0</formula>
    </cfRule>
  </conditionalFormatting>
  <conditionalFormatting sqref="F12">
    <cfRule type="containsBlanks" dxfId="3" priority="4" stopIfTrue="1">
      <formula>LEN(TRIM(F12))=0</formula>
    </cfRule>
  </conditionalFormatting>
  <conditionalFormatting sqref="F13">
    <cfRule type="containsBlanks" dxfId="2" priority="3" stopIfTrue="1">
      <formula>LEN(TRIM(F13))=0</formula>
    </cfRule>
  </conditionalFormatting>
  <conditionalFormatting sqref="F15">
    <cfRule type="containsBlanks" dxfId="1" priority="2" stopIfTrue="1">
      <formula>LEN(TRIM(F15))=0</formula>
    </cfRule>
  </conditionalFormatting>
  <conditionalFormatting sqref="D24">
    <cfRule type="cellIs" dxfId="0" priority="1" stopIfTrue="1" operator="equal">
      <formula>""</formula>
    </cfRule>
  </conditionalFormatting>
  <dataValidations count="3">
    <dataValidation type="list" allowBlank="1" showInputMessage="1" showErrorMessage="1" sqref="D31">
      <formula1>"8％,10%"</formula1>
    </dataValidation>
    <dataValidation type="list" allowBlank="1" showInputMessage="1" showErrorMessage="1" sqref="D32">
      <formula1>"ヤマト運輸,佐川急便,日本郵便,その他"</formula1>
    </dataValidation>
    <dataValidation type="list" allowBlank="1" showInputMessage="1" showErrorMessage="1" sqref="D24">
      <formula1>$T$3:$T$20</formula1>
    </dataValidation>
  </dataValidations>
  <printOptions horizontalCentered="1"/>
  <pageMargins left="0.25" right="0.25" top="0.75" bottom="0.75" header="0.3" footer="0.3"/>
  <pageSetup paperSize="9" scale="68" fitToHeight="0" orientation="portrait" r:id="rId1"/>
  <rowBreaks count="1" manualBreakCount="1">
    <brk id="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41</xdr:row>
                    <xdr:rowOff>400050</xdr:rowOff>
                  </from>
                  <to>
                    <xdr:col>3</xdr:col>
                    <xdr:colOff>1171575</xdr:colOff>
                    <xdr:row>41</xdr:row>
                    <xdr:rowOff>762000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66675</xdr:colOff>
                    <xdr:row>32</xdr:row>
                    <xdr:rowOff>381000</xdr:rowOff>
                  </from>
                  <to>
                    <xdr:col>3</xdr:col>
                    <xdr:colOff>771525</xdr:colOff>
                    <xdr:row>32</xdr:row>
                    <xdr:rowOff>752475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xdr:colOff>
                    <xdr:row>32</xdr:row>
                    <xdr:rowOff>390525</xdr:rowOff>
                  </from>
                  <to>
                    <xdr:col>4</xdr:col>
                    <xdr:colOff>942975</xdr:colOff>
                    <xdr:row>32</xdr:row>
                    <xdr:rowOff>752475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95250</xdr:colOff>
                    <xdr:row>32</xdr:row>
                    <xdr:rowOff>390525</xdr:rowOff>
                  </from>
                  <to>
                    <xdr:col>6</xdr:col>
                    <xdr:colOff>962025</xdr:colOff>
                    <xdr:row>32</xdr:row>
                    <xdr:rowOff>752475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1276350</xdr:colOff>
                    <xdr:row>41</xdr:row>
                    <xdr:rowOff>400050</xdr:rowOff>
                  </from>
                  <to>
                    <xdr:col>6</xdr:col>
                    <xdr:colOff>485775</xdr:colOff>
                    <xdr:row>41</xdr:row>
                    <xdr:rowOff>762000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1323975</xdr:colOff>
                    <xdr:row>41</xdr:row>
                    <xdr:rowOff>400050</xdr:rowOff>
                  </from>
                  <to>
                    <xdr:col>5</xdr:col>
                    <xdr:colOff>1152525</xdr:colOff>
                    <xdr:row>41</xdr:row>
                    <xdr:rowOff>762000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104775</xdr:colOff>
                    <xdr:row>31</xdr:row>
                    <xdr:rowOff>76200</xdr:rowOff>
                  </from>
                  <to>
                    <xdr:col>5</xdr:col>
                    <xdr:colOff>819150</xdr:colOff>
                    <xdr:row>31</xdr:row>
                    <xdr:rowOff>438150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104775</xdr:colOff>
                    <xdr:row>31</xdr:row>
                    <xdr:rowOff>371475</xdr:rowOff>
                  </from>
                  <to>
                    <xdr:col>5</xdr:col>
                    <xdr:colOff>819150</xdr:colOff>
                    <xdr:row>31</xdr:row>
                    <xdr:rowOff>733425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104775</xdr:colOff>
                    <xdr:row>31</xdr:row>
                    <xdr:rowOff>676275</xdr:rowOff>
                  </from>
                  <to>
                    <xdr:col>5</xdr:col>
                    <xdr:colOff>819150</xdr:colOff>
                    <xdr:row>31</xdr:row>
                    <xdr:rowOff>1038225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I29"/>
  <sheetViews>
    <sheetView view="pageBreakPreview" zoomScale="60" zoomScaleNormal="70" workbookViewId="0">
      <selection activeCell="J8" sqref="J8"/>
    </sheetView>
  </sheetViews>
  <sheetFormatPr defaultColWidth="47" defaultRowHeight="13.5" x14ac:dyDescent="0.15"/>
  <cols>
    <col min="1" max="1" width="8" customWidth="1"/>
    <col min="2" max="2" width="29.375" customWidth="1"/>
    <col min="3" max="5" width="18.5" style="160" customWidth="1"/>
    <col min="6" max="6" width="13.25" style="160" customWidth="1"/>
    <col min="7" max="7" width="12.25" style="160" customWidth="1"/>
    <col min="8" max="8" width="9.25" style="160" customWidth="1"/>
    <col min="9" max="9" width="68.875" customWidth="1"/>
  </cols>
  <sheetData>
    <row r="2" spans="2:9" ht="25.5" x14ac:dyDescent="0.15">
      <c r="B2" s="179" t="s">
        <v>202</v>
      </c>
      <c r="C2" s="178"/>
      <c r="D2" s="177"/>
      <c r="E2" s="177"/>
      <c r="F2" s="176"/>
      <c r="G2" s="176"/>
      <c r="H2" s="176"/>
      <c r="I2" s="175"/>
    </row>
    <row r="3" spans="2:9" ht="34.5" customHeight="1" x14ac:dyDescent="0.15">
      <c r="B3" s="170"/>
      <c r="C3" s="174" t="s">
        <v>201</v>
      </c>
      <c r="D3" s="174"/>
      <c r="E3" s="174"/>
      <c r="F3" s="174"/>
      <c r="G3" s="174"/>
      <c r="H3" s="174"/>
      <c r="I3" s="170" t="s">
        <v>200</v>
      </c>
    </row>
    <row r="4" spans="2:9" ht="120" customHeight="1" x14ac:dyDescent="0.15">
      <c r="B4" s="166" t="s">
        <v>4</v>
      </c>
      <c r="C4" s="165" t="s">
        <v>199</v>
      </c>
      <c r="D4" s="165"/>
      <c r="E4" s="165"/>
      <c r="F4" s="165"/>
      <c r="G4" s="165"/>
      <c r="H4" s="165"/>
      <c r="I4" s="172" t="s">
        <v>198</v>
      </c>
    </row>
    <row r="5" spans="2:9" ht="120" customHeight="1" x14ac:dyDescent="0.15">
      <c r="B5" s="166" t="s">
        <v>9</v>
      </c>
      <c r="C5" s="165" t="s">
        <v>197</v>
      </c>
      <c r="D5" s="165"/>
      <c r="E5" s="165"/>
      <c r="F5" s="165"/>
      <c r="G5" s="165"/>
      <c r="H5" s="165"/>
      <c r="I5" s="172" t="s">
        <v>196</v>
      </c>
    </row>
    <row r="6" spans="2:9" ht="153.75" customHeight="1" x14ac:dyDescent="0.15">
      <c r="B6" s="166" t="s">
        <v>15</v>
      </c>
      <c r="C6" s="165" t="s">
        <v>195</v>
      </c>
      <c r="D6" s="165"/>
      <c r="E6" s="165"/>
      <c r="F6" s="165"/>
      <c r="G6" s="165"/>
      <c r="H6" s="165"/>
      <c r="I6" s="172" t="s">
        <v>194</v>
      </c>
    </row>
    <row r="7" spans="2:9" ht="120" customHeight="1" x14ac:dyDescent="0.15">
      <c r="B7" s="166" t="s">
        <v>38</v>
      </c>
      <c r="C7" s="165" t="s">
        <v>193</v>
      </c>
      <c r="D7" s="165"/>
      <c r="E7" s="165"/>
      <c r="F7" s="165"/>
      <c r="G7" s="165"/>
      <c r="H7" s="165"/>
      <c r="I7" s="172" t="s">
        <v>192</v>
      </c>
    </row>
    <row r="8" spans="2:9" ht="120" customHeight="1" x14ac:dyDescent="0.15">
      <c r="B8" s="166" t="s">
        <v>44</v>
      </c>
      <c r="C8" s="165" t="s">
        <v>191</v>
      </c>
      <c r="D8" s="165"/>
      <c r="E8" s="165"/>
      <c r="F8" s="165"/>
      <c r="G8" s="165"/>
      <c r="H8" s="165"/>
      <c r="I8" s="172" t="s">
        <v>190</v>
      </c>
    </row>
    <row r="9" spans="2:9" ht="120" customHeight="1" x14ac:dyDescent="0.15">
      <c r="B9" s="170" t="s">
        <v>189</v>
      </c>
      <c r="C9" s="165" t="s">
        <v>55</v>
      </c>
      <c r="D9" s="165"/>
      <c r="E9" s="165"/>
      <c r="F9" s="165"/>
      <c r="G9" s="165"/>
      <c r="H9" s="165"/>
      <c r="I9" s="172" t="s">
        <v>188</v>
      </c>
    </row>
    <row r="10" spans="2:9" ht="207" customHeight="1" x14ac:dyDescent="0.15">
      <c r="B10" s="166" t="s">
        <v>56</v>
      </c>
      <c r="C10" s="173" t="s">
        <v>187</v>
      </c>
      <c r="D10" s="173"/>
      <c r="E10" s="173"/>
      <c r="F10" s="173"/>
      <c r="G10" s="173"/>
      <c r="H10" s="173"/>
      <c r="I10" s="172" t="s">
        <v>186</v>
      </c>
    </row>
    <row r="11" spans="2:9" ht="120" customHeight="1" x14ac:dyDescent="0.15">
      <c r="B11" s="166" t="s">
        <v>62</v>
      </c>
      <c r="C11" s="173" t="s">
        <v>185</v>
      </c>
      <c r="D11" s="173"/>
      <c r="E11" s="173"/>
      <c r="F11" s="173"/>
      <c r="G11" s="173"/>
      <c r="H11" s="173"/>
      <c r="I11" s="172" t="s">
        <v>184</v>
      </c>
    </row>
    <row r="12" spans="2:9" ht="120" customHeight="1" x14ac:dyDescent="0.15">
      <c r="B12" s="166" t="s">
        <v>68</v>
      </c>
      <c r="C12" s="165" t="s">
        <v>183</v>
      </c>
      <c r="D12" s="165"/>
      <c r="E12" s="165"/>
      <c r="F12" s="165"/>
      <c r="G12" s="165"/>
      <c r="H12" s="165"/>
      <c r="I12" s="172" t="s">
        <v>182</v>
      </c>
    </row>
    <row r="13" spans="2:9" ht="120" customHeight="1" x14ac:dyDescent="0.15">
      <c r="B13" s="166" t="s">
        <v>73</v>
      </c>
      <c r="C13" s="173" t="s">
        <v>77</v>
      </c>
      <c r="D13" s="173"/>
      <c r="E13" s="173"/>
      <c r="F13" s="173"/>
      <c r="G13" s="173"/>
      <c r="H13" s="173"/>
      <c r="I13" s="172" t="s">
        <v>181</v>
      </c>
    </row>
    <row r="14" spans="2:9" ht="120" customHeight="1" x14ac:dyDescent="0.15">
      <c r="B14" s="171" t="s">
        <v>78</v>
      </c>
      <c r="C14" s="165" t="s">
        <v>83</v>
      </c>
      <c r="D14" s="165"/>
      <c r="E14" s="165"/>
      <c r="F14" s="165"/>
      <c r="G14" s="165"/>
      <c r="H14" s="165"/>
      <c r="I14" s="167" t="s">
        <v>175</v>
      </c>
    </row>
    <row r="15" spans="2:9" ht="120" customHeight="1" x14ac:dyDescent="0.15">
      <c r="B15" s="171" t="s">
        <v>84</v>
      </c>
      <c r="C15" s="165" t="s">
        <v>88</v>
      </c>
      <c r="D15" s="165"/>
      <c r="E15" s="165"/>
      <c r="F15" s="165"/>
      <c r="G15" s="165"/>
      <c r="H15" s="165"/>
      <c r="I15" s="167" t="s">
        <v>180</v>
      </c>
    </row>
    <row r="16" spans="2:9" ht="154.5" customHeight="1" x14ac:dyDescent="0.15">
      <c r="B16" s="171" t="s">
        <v>89</v>
      </c>
      <c r="C16" s="165" t="s">
        <v>179</v>
      </c>
      <c r="D16" s="165"/>
      <c r="E16" s="165"/>
      <c r="F16" s="165"/>
      <c r="G16" s="165"/>
      <c r="H16" s="165"/>
      <c r="I16" s="167" t="s">
        <v>175</v>
      </c>
    </row>
    <row r="17" spans="2:9" ht="120" customHeight="1" x14ac:dyDescent="0.15">
      <c r="B17" s="170" t="s">
        <v>94</v>
      </c>
      <c r="C17" s="165" t="s">
        <v>178</v>
      </c>
      <c r="D17" s="165"/>
      <c r="E17" s="165"/>
      <c r="F17" s="165"/>
      <c r="G17" s="165"/>
      <c r="H17" s="165"/>
      <c r="I17" s="167" t="s">
        <v>173</v>
      </c>
    </row>
    <row r="18" spans="2:9" ht="120" customHeight="1" x14ac:dyDescent="0.15">
      <c r="B18" s="169" t="s">
        <v>99</v>
      </c>
      <c r="C18" s="168" t="s">
        <v>177</v>
      </c>
      <c r="D18" s="168"/>
      <c r="E18" s="168"/>
      <c r="F18" s="168"/>
      <c r="G18" s="168"/>
      <c r="H18" s="168"/>
      <c r="I18" s="167" t="s">
        <v>175</v>
      </c>
    </row>
    <row r="19" spans="2:9" ht="120" customHeight="1" x14ac:dyDescent="0.15">
      <c r="B19" s="166" t="s">
        <v>104</v>
      </c>
      <c r="C19" s="165" t="s">
        <v>176</v>
      </c>
      <c r="D19" s="165"/>
      <c r="E19" s="165"/>
      <c r="F19" s="165"/>
      <c r="G19" s="165"/>
      <c r="H19" s="165"/>
      <c r="I19" s="167" t="s">
        <v>175</v>
      </c>
    </row>
    <row r="20" spans="2:9" ht="120" customHeight="1" x14ac:dyDescent="0.15">
      <c r="B20" s="166" t="s">
        <v>110</v>
      </c>
      <c r="C20" s="165" t="s">
        <v>174</v>
      </c>
      <c r="D20" s="165"/>
      <c r="E20" s="165"/>
      <c r="F20" s="165"/>
      <c r="G20" s="165"/>
      <c r="H20" s="165"/>
      <c r="I20" s="167" t="s">
        <v>173</v>
      </c>
    </row>
    <row r="21" spans="2:9" ht="120" customHeight="1" x14ac:dyDescent="0.15">
      <c r="B21" s="166" t="s">
        <v>115</v>
      </c>
      <c r="C21" s="165" t="s">
        <v>172</v>
      </c>
      <c r="D21" s="165"/>
      <c r="E21" s="165"/>
      <c r="F21" s="165"/>
      <c r="G21" s="165"/>
      <c r="H21" s="165"/>
      <c r="I21" s="167" t="s">
        <v>171</v>
      </c>
    </row>
    <row r="22" spans="2:9" ht="120" customHeight="1" x14ac:dyDescent="0.15">
      <c r="B22" s="166" t="s">
        <v>121</v>
      </c>
      <c r="C22" s="165" t="s">
        <v>170</v>
      </c>
      <c r="D22" s="165"/>
      <c r="E22" s="165"/>
      <c r="F22" s="165"/>
      <c r="G22" s="165"/>
      <c r="H22" s="165"/>
      <c r="I22" s="164" t="s">
        <v>169</v>
      </c>
    </row>
    <row r="23" spans="2:9" x14ac:dyDescent="0.15">
      <c r="B23" s="161"/>
      <c r="C23" s="163"/>
      <c r="D23" s="163"/>
      <c r="E23" s="163"/>
      <c r="F23" s="163"/>
      <c r="G23" s="163"/>
      <c r="H23" s="163"/>
      <c r="I23" s="161"/>
    </row>
    <row r="24" spans="2:9" ht="18.75" x14ac:dyDescent="0.15">
      <c r="B24" s="161"/>
      <c r="C24" s="161"/>
      <c r="D24" s="161"/>
      <c r="E24" s="162"/>
      <c r="F24" s="161"/>
      <c r="G24" s="161"/>
      <c r="H24" s="161"/>
      <c r="I24" s="161"/>
    </row>
    <row r="25" spans="2:9" ht="60" customHeight="1" x14ac:dyDescent="0.15"/>
    <row r="26" spans="2:9" ht="60" customHeight="1" x14ac:dyDescent="0.15"/>
    <row r="27" spans="2:9" ht="60" customHeight="1" x14ac:dyDescent="0.15"/>
    <row r="28" spans="2:9" ht="60" customHeight="1" x14ac:dyDescent="0.15"/>
    <row r="29" spans="2:9" ht="60" customHeight="1" x14ac:dyDescent="0.15"/>
  </sheetData>
  <mergeCells count="20">
    <mergeCell ref="C21:H21"/>
    <mergeCell ref="C22:H22"/>
    <mergeCell ref="C15:H15"/>
    <mergeCell ref="C16:H16"/>
    <mergeCell ref="C17:H17"/>
    <mergeCell ref="C18:H18"/>
    <mergeCell ref="C19:H19"/>
    <mergeCell ref="C20:H20"/>
    <mergeCell ref="C9:H9"/>
    <mergeCell ref="C10:H10"/>
    <mergeCell ref="C11:H11"/>
    <mergeCell ref="C12:H12"/>
    <mergeCell ref="C13:H13"/>
    <mergeCell ref="C14:H14"/>
    <mergeCell ref="C3:H3"/>
    <mergeCell ref="C4:H4"/>
    <mergeCell ref="C5:H5"/>
    <mergeCell ref="C6:H6"/>
    <mergeCell ref="C7:H7"/>
    <mergeCell ref="C8:H8"/>
  </mergeCells>
  <phoneticPr fontId="5"/>
  <conditionalFormatting sqref="B22">
    <cfRule type="colorScale" priority="1">
      <colorScale>
        <cfvo type="min"/>
        <cfvo type="percentile" val="50"/>
        <cfvo type="max"/>
        <color rgb="FFF8696B"/>
        <color rgb="FFFCFCFF"/>
        <color rgb="FF63BE7B"/>
      </colorScale>
    </cfRule>
  </conditionalFormatting>
  <pageMargins left="0.70866141732283472" right="0.70866141732283472" top="0.74803149606299213" bottom="0.74803149606299213" header="0.31496062992125984" footer="0.31496062992125984"/>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（様式２号）返礼品登録申請書</vt:lpstr>
      <vt:lpstr>地場産品基準</vt:lpstr>
      <vt:lpstr>'（様式２号）返礼品登録申請書'!Print_Area</vt:lpstr>
      <vt:lpstr>地場産品基準!Print_Area</vt:lpstr>
      <vt:lpstr>地場産品基準!Print_Titles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坂手　祐貴</dc:creator>
  <cp:lastModifiedBy>坂手　祐貴</cp:lastModifiedBy>
  <dcterms:created xsi:type="dcterms:W3CDTF">2024-09-18T01:31:25Z</dcterms:created>
  <dcterms:modified xsi:type="dcterms:W3CDTF">2024-09-18T01:33:13Z</dcterms:modified>
</cp:coreProperties>
</file>