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8.OA_TONDABAYASHI.006\Desktop\R04　認可保育施設設置運営事業者募集\"/>
    </mc:Choice>
  </mc:AlternateContent>
  <bookViews>
    <workbookView xWindow="30" yWindow="180" windowWidth="14430" windowHeight="7110"/>
  </bookViews>
  <sheets>
    <sheet name="市認可保育施設整備補助金（安心こども基金）試算" sheetId="13" r:id="rId1"/>
    <sheet name="R04安心こども基金基準額バックデータ" sheetId="8" r:id="rId2"/>
  </sheets>
  <definedNames>
    <definedName name="_xlnm.Print_Area" localSheetId="0">'市認可保育施設整備補助金（安心こども基金）試算'!$A$1:$G$39</definedName>
  </definedNames>
  <calcPr calcId="162913"/>
</workbook>
</file>

<file path=xl/calcChain.xml><?xml version="1.0" encoding="utf-8"?>
<calcChain xmlns="http://schemas.openxmlformats.org/spreadsheetml/2006/main">
  <c r="E20" i="13" l="1"/>
  <c r="F17" i="13"/>
  <c r="F32" i="13" l="1"/>
  <c r="F31" i="13"/>
  <c r="F30" i="13"/>
  <c r="F26" i="13"/>
  <c r="F29" i="13"/>
  <c r="F27" i="13"/>
  <c r="F28" i="13" l="1"/>
  <c r="E22" i="13"/>
  <c r="E26" i="13" l="1"/>
  <c r="F33" i="13" l="1"/>
  <c r="F36" i="13" l="1"/>
  <c r="F37" i="13"/>
  <c r="F38" i="13" l="1"/>
</calcChain>
</file>

<file path=xl/sharedStrings.xml><?xml version="1.0" encoding="utf-8"?>
<sst xmlns="http://schemas.openxmlformats.org/spreadsheetml/2006/main" count="82" uniqueCount="74">
  <si>
    <t>基本単価</t>
    <rPh sb="0" eb="2">
      <t>キホン</t>
    </rPh>
    <rPh sb="2" eb="4">
      <t>タンカ</t>
    </rPh>
    <phoneticPr fontId="1"/>
  </si>
  <si>
    <t>設計料加算</t>
    <rPh sb="0" eb="2">
      <t>セッケイ</t>
    </rPh>
    <rPh sb="2" eb="3">
      <t>リョウ</t>
    </rPh>
    <rPh sb="3" eb="5">
      <t>カサン</t>
    </rPh>
    <phoneticPr fontId="1"/>
  </si>
  <si>
    <t>開設準備費加算</t>
    <rPh sb="0" eb="2">
      <t>カイセツ</t>
    </rPh>
    <rPh sb="2" eb="4">
      <t>ジュンビ</t>
    </rPh>
    <rPh sb="4" eb="5">
      <t>ヒ</t>
    </rPh>
    <rPh sb="5" eb="7">
      <t>カサン</t>
    </rPh>
    <phoneticPr fontId="1"/>
  </si>
  <si>
    <t>定員</t>
    <rPh sb="0" eb="2">
      <t>テイイン</t>
    </rPh>
    <phoneticPr fontId="1"/>
  </si>
  <si>
    <t>項目</t>
    <rPh sb="0" eb="2">
      <t>コウモク</t>
    </rPh>
    <phoneticPr fontId="1"/>
  </si>
  <si>
    <t>定員20名以下</t>
    <rPh sb="0" eb="2">
      <t>テイイン</t>
    </rPh>
    <rPh sb="4" eb="5">
      <t>メイ</t>
    </rPh>
    <rPh sb="5" eb="7">
      <t>イカ</t>
    </rPh>
    <phoneticPr fontId="3"/>
  </si>
  <si>
    <t>定員21～30名</t>
    <rPh sb="0" eb="2">
      <t>テイイン</t>
    </rPh>
    <rPh sb="7" eb="8">
      <t>メイ</t>
    </rPh>
    <phoneticPr fontId="3"/>
  </si>
  <si>
    <t>定員31～40名</t>
    <rPh sb="7" eb="8">
      <t>メイ</t>
    </rPh>
    <phoneticPr fontId="3"/>
  </si>
  <si>
    <t>定員41～70名</t>
    <rPh sb="7" eb="8">
      <t>メイ</t>
    </rPh>
    <phoneticPr fontId="3"/>
  </si>
  <si>
    <t>定員251名以上</t>
    <rPh sb="5" eb="6">
      <t>メイ</t>
    </rPh>
    <rPh sb="6" eb="8">
      <t>イジョウ</t>
    </rPh>
    <phoneticPr fontId="3"/>
  </si>
  <si>
    <t>土地借料補助加算</t>
    <rPh sb="0" eb="2">
      <t>トチ</t>
    </rPh>
    <rPh sb="2" eb="4">
      <t>シャクリョウ</t>
    </rPh>
    <rPh sb="4" eb="6">
      <t>ホジョ</t>
    </rPh>
    <rPh sb="6" eb="8">
      <t>カサン</t>
    </rPh>
    <phoneticPr fontId="1"/>
  </si>
  <si>
    <t>特殊附帯工事</t>
    <rPh sb="0" eb="2">
      <t>トクシュ</t>
    </rPh>
    <rPh sb="2" eb="4">
      <t>フタイ</t>
    </rPh>
    <rPh sb="4" eb="6">
      <t>コウジ</t>
    </rPh>
    <phoneticPr fontId="1"/>
  </si>
  <si>
    <t>開設準備加算と土地借料加算以外の基準額の計の５％</t>
    <rPh sb="0" eb="2">
      <t>カイセツ</t>
    </rPh>
    <rPh sb="2" eb="4">
      <t>ジュンビ</t>
    </rPh>
    <rPh sb="4" eb="6">
      <t>カサン</t>
    </rPh>
    <rPh sb="7" eb="9">
      <t>トチ</t>
    </rPh>
    <rPh sb="9" eb="11">
      <t>シャクリョウ</t>
    </rPh>
    <rPh sb="11" eb="13">
      <t>カサン</t>
    </rPh>
    <rPh sb="13" eb="15">
      <t>イガイ</t>
    </rPh>
    <rPh sb="16" eb="18">
      <t>キジュン</t>
    </rPh>
    <rPh sb="18" eb="19">
      <t>ガク</t>
    </rPh>
    <rPh sb="20" eb="21">
      <t>ケイ</t>
    </rPh>
    <phoneticPr fontId="1"/>
  </si>
  <si>
    <t>単位：千円</t>
    <rPh sb="0" eb="2">
      <t>タンイ</t>
    </rPh>
    <rPh sb="3" eb="5">
      <t>センエン</t>
    </rPh>
    <phoneticPr fontId="1"/>
  </si>
  <si>
    <t>整備後の2・3号定員区分</t>
    <rPh sb="0" eb="2">
      <t>セイビ</t>
    </rPh>
    <rPh sb="2" eb="3">
      <t>ゴ</t>
    </rPh>
    <rPh sb="7" eb="8">
      <t>ゴウ</t>
    </rPh>
    <rPh sb="8" eb="10">
      <t>テイイン</t>
    </rPh>
    <rPh sb="10" eb="12">
      <t>クブン</t>
    </rPh>
    <phoneticPr fontId="1"/>
  </si>
  <si>
    <t>金額</t>
    <rPh sb="0" eb="2">
      <t>キンガク</t>
    </rPh>
    <phoneticPr fontId="1"/>
  </si>
  <si>
    <t>（子育て安心プラン採択＆緊急対策に基づく事業）</t>
    <rPh sb="1" eb="3">
      <t>コソダ</t>
    </rPh>
    <rPh sb="4" eb="6">
      <t>アンシン</t>
    </rPh>
    <rPh sb="9" eb="11">
      <t>サイタク</t>
    </rPh>
    <rPh sb="12" eb="14">
      <t>キンキュウ</t>
    </rPh>
    <rPh sb="14" eb="16">
      <t>タイサク</t>
    </rPh>
    <rPh sb="17" eb="18">
      <t>モト</t>
    </rPh>
    <rPh sb="20" eb="22">
      <t>ジギョウ</t>
    </rPh>
    <phoneticPr fontId="1"/>
  </si>
  <si>
    <t>子育て安心プラン＆緊急対策に基づく事業（都市部）</t>
    <rPh sb="0" eb="2">
      <t>コソダ</t>
    </rPh>
    <rPh sb="3" eb="5">
      <t>アンシン</t>
    </rPh>
    <rPh sb="9" eb="11">
      <t>キンキュウ</t>
    </rPh>
    <rPh sb="11" eb="13">
      <t>タイサク</t>
    </rPh>
    <rPh sb="14" eb="15">
      <t>モト</t>
    </rPh>
    <rPh sb="17" eb="19">
      <t>ジギョウ</t>
    </rPh>
    <rPh sb="20" eb="23">
      <t>トシブ</t>
    </rPh>
    <phoneticPr fontId="1"/>
  </si>
  <si>
    <t>なし</t>
  </si>
  <si>
    <t>解体撤去工事</t>
    <rPh sb="0" eb="2">
      <t>カイタイ</t>
    </rPh>
    <rPh sb="2" eb="4">
      <t>テッキョ</t>
    </rPh>
    <rPh sb="4" eb="6">
      <t>コウジ</t>
    </rPh>
    <phoneticPr fontId="1"/>
  </si>
  <si>
    <t>仮設施設整備</t>
    <rPh sb="0" eb="2">
      <t>カセツ</t>
    </rPh>
    <rPh sb="2" eb="4">
      <t>シセツ</t>
    </rPh>
    <rPh sb="4" eb="6">
      <t>セイビ</t>
    </rPh>
    <phoneticPr fontId="1"/>
  </si>
  <si>
    <t>整備前の2・3号定員区分</t>
    <rPh sb="0" eb="2">
      <t>セイビ</t>
    </rPh>
    <rPh sb="2" eb="3">
      <t>マエ</t>
    </rPh>
    <rPh sb="7" eb="8">
      <t>ゴウ</t>
    </rPh>
    <rPh sb="8" eb="10">
      <t>テイイン</t>
    </rPh>
    <rPh sb="10" eb="12">
      <t>クブン</t>
    </rPh>
    <phoneticPr fontId="1"/>
  </si>
  <si>
    <t>既存施設の工事にかかる定員÷整備前の定員×整備前の基準額</t>
    <phoneticPr fontId="1"/>
  </si>
  <si>
    <t>整備区分</t>
    <rPh sb="0" eb="2">
      <t>セイビ</t>
    </rPh>
    <rPh sb="2" eb="4">
      <t>クブン</t>
    </rPh>
    <phoneticPr fontId="1"/>
  </si>
  <si>
    <t>施設名称</t>
    <rPh sb="0" eb="2">
      <t>シセツ</t>
    </rPh>
    <rPh sb="2" eb="4">
      <t>メイショウ</t>
    </rPh>
    <phoneticPr fontId="1"/>
  </si>
  <si>
    <t>①･･･総事業費</t>
    <rPh sb="4" eb="8">
      <t>ソウジギョウヒ</t>
    </rPh>
    <phoneticPr fontId="1"/>
  </si>
  <si>
    <t>②･･･その他の収入</t>
    <rPh sb="6" eb="7">
      <t>タ</t>
    </rPh>
    <rPh sb="8" eb="10">
      <t>シュウニュウ</t>
    </rPh>
    <phoneticPr fontId="1"/>
  </si>
  <si>
    <t>⑤･･･③と④を比較して低い方の額</t>
    <rPh sb="8" eb="10">
      <t>ヒカク</t>
    </rPh>
    <rPh sb="12" eb="13">
      <t>ヒク</t>
    </rPh>
    <rPh sb="14" eb="15">
      <t>ホウ</t>
    </rPh>
    <rPh sb="16" eb="17">
      <t>ガク</t>
    </rPh>
    <phoneticPr fontId="1"/>
  </si>
  <si>
    <t>整備後の2・3号定員</t>
    <rPh sb="0" eb="2">
      <t>セイビ</t>
    </rPh>
    <rPh sb="2" eb="3">
      <t>ゴ</t>
    </rPh>
    <rPh sb="8" eb="10">
      <t>テイイン</t>
    </rPh>
    <phoneticPr fontId="1"/>
  </si>
  <si>
    <t>整備前の2・3号定員</t>
    <rPh sb="0" eb="2">
      <t>セイビ</t>
    </rPh>
    <rPh sb="2" eb="3">
      <t>マエ</t>
    </rPh>
    <rPh sb="8" eb="10">
      <t>テイイン</t>
    </rPh>
    <phoneticPr fontId="1"/>
  </si>
  <si>
    <t>増加する2・3号定員</t>
    <rPh sb="0" eb="2">
      <t>ゾウカ</t>
    </rPh>
    <rPh sb="8" eb="10">
      <t>テイイン</t>
    </rPh>
    <phoneticPr fontId="1"/>
  </si>
  <si>
    <t>工事にかかる2・3号定員</t>
    <rPh sb="9" eb="10">
      <t>ゴウ</t>
    </rPh>
    <phoneticPr fontId="1"/>
  </si>
  <si>
    <t>既存施設の工事にかかる2・.3定員</t>
    <rPh sb="0" eb="2">
      <t>キゾン</t>
    </rPh>
    <rPh sb="2" eb="4">
      <t>シセツ</t>
    </rPh>
    <rPh sb="5" eb="7">
      <t>コウジ</t>
    </rPh>
    <rPh sb="15" eb="17">
      <t>テイイン</t>
    </rPh>
    <phoneticPr fontId="1"/>
  </si>
  <si>
    <t>整備後の１号定員</t>
    <rPh sb="0" eb="2">
      <t>セイビ</t>
    </rPh>
    <rPh sb="2" eb="3">
      <t>ゴ</t>
    </rPh>
    <rPh sb="5" eb="6">
      <t>ゴウ</t>
    </rPh>
    <rPh sb="6" eb="8">
      <t>テイイン</t>
    </rPh>
    <phoneticPr fontId="1"/>
  </si>
  <si>
    <t>あり</t>
  </si>
  <si>
    <t>④･･･補助対象経費の合計</t>
    <rPh sb="4" eb="6">
      <t>ホジョ</t>
    </rPh>
    <rPh sb="6" eb="8">
      <t>タイショウ</t>
    </rPh>
    <rPh sb="8" eb="10">
      <t>ケイヒ</t>
    </rPh>
    <rPh sb="11" eb="13">
      <t>ゴウケイ</t>
    </rPh>
    <phoneticPr fontId="1"/>
  </si>
  <si>
    <t>算出方法・・・太枠部分に数値を入力、またはドロップダウンリスト▼から選択</t>
    <rPh sb="0" eb="2">
      <t>サンシュツ</t>
    </rPh>
    <rPh sb="2" eb="4">
      <t>ホウホウ</t>
    </rPh>
    <rPh sb="7" eb="9">
      <t>フトワク</t>
    </rPh>
    <rPh sb="9" eb="11">
      <t>ブブン</t>
    </rPh>
    <rPh sb="12" eb="14">
      <t>スウチ</t>
    </rPh>
    <rPh sb="15" eb="17">
      <t>ニュウリョク</t>
    </rPh>
    <rPh sb="34" eb="36">
      <t>センタク</t>
    </rPh>
    <phoneticPr fontId="1"/>
  </si>
  <si>
    <t>事業者名</t>
    <rPh sb="0" eb="3">
      <t>ジギョウシャ</t>
    </rPh>
    <rPh sb="3" eb="4">
      <t>メイ</t>
    </rPh>
    <phoneticPr fontId="1"/>
  </si>
  <si>
    <t>定員71～100名</t>
  </si>
  <si>
    <t>定員101～130名</t>
  </si>
  <si>
    <t>定員131～160名</t>
  </si>
  <si>
    <t>定員161～190名</t>
  </si>
  <si>
    <t>定員191～220名</t>
  </si>
  <si>
    <t>定員221～250名</t>
  </si>
  <si>
    <t>0名</t>
    <rPh sb="1" eb="2">
      <t>メイ</t>
    </rPh>
    <phoneticPr fontId="1"/>
  </si>
  <si>
    <t>施設種別</t>
    <rPh sb="0" eb="2">
      <t>シセツ</t>
    </rPh>
    <rPh sb="2" eb="4">
      <t>シュベツ</t>
    </rPh>
    <phoneticPr fontId="1"/>
  </si>
  <si>
    <t>ア　基本単価</t>
    <rPh sb="2" eb="4">
      <t>キホン</t>
    </rPh>
    <rPh sb="4" eb="6">
      <t>タンカ</t>
    </rPh>
    <phoneticPr fontId="1"/>
  </si>
  <si>
    <t>イ　特殊附帯工事</t>
    <rPh sb="2" eb="4">
      <t>トクシュ</t>
    </rPh>
    <rPh sb="4" eb="6">
      <t>フタイ</t>
    </rPh>
    <rPh sb="6" eb="8">
      <t>コウジ</t>
    </rPh>
    <phoneticPr fontId="1"/>
  </si>
  <si>
    <t>エ　開設準備費加算(増加定員×単価)</t>
    <rPh sb="2" eb="4">
      <t>カイセツ</t>
    </rPh>
    <rPh sb="4" eb="6">
      <t>ジュンビ</t>
    </rPh>
    <rPh sb="6" eb="7">
      <t>ヒ</t>
    </rPh>
    <rPh sb="7" eb="9">
      <t>カサン</t>
    </rPh>
    <rPh sb="10" eb="12">
      <t>ゾウカ</t>
    </rPh>
    <rPh sb="12" eb="14">
      <t>テイイン</t>
    </rPh>
    <rPh sb="15" eb="17">
      <t>タンカ</t>
    </rPh>
    <phoneticPr fontId="1"/>
  </si>
  <si>
    <t>オ　土地借料補助加算</t>
    <rPh sb="2" eb="4">
      <t>トチ</t>
    </rPh>
    <rPh sb="4" eb="6">
      <t>シャクリョウ</t>
    </rPh>
    <rPh sb="6" eb="8">
      <t>ホジョ</t>
    </rPh>
    <rPh sb="8" eb="10">
      <t>カサン</t>
    </rPh>
    <phoneticPr fontId="1"/>
  </si>
  <si>
    <t>カ　解体撤去工事</t>
    <rPh sb="2" eb="4">
      <t>カイタイ</t>
    </rPh>
    <rPh sb="4" eb="6">
      <t>テッキョ</t>
    </rPh>
    <rPh sb="6" eb="8">
      <t>コウジ</t>
    </rPh>
    <phoneticPr fontId="1"/>
  </si>
  <si>
    <t>キ　仮設施設整備工事</t>
    <rPh sb="2" eb="4">
      <t>カセツ</t>
    </rPh>
    <rPh sb="4" eb="6">
      <t>シセツ</t>
    </rPh>
    <rPh sb="6" eb="8">
      <t>セイビ</t>
    </rPh>
    <rPh sb="8" eb="10">
      <t>コウジ</t>
    </rPh>
    <phoneticPr fontId="1"/>
  </si>
  <si>
    <t>ク　計</t>
    <rPh sb="2" eb="3">
      <t>ケイ</t>
    </rPh>
    <phoneticPr fontId="1"/>
  </si>
  <si>
    <t>▼基本情報</t>
    <rPh sb="1" eb="3">
      <t>キホン</t>
    </rPh>
    <rPh sb="3" eb="5">
      <t>ジョウホウ</t>
    </rPh>
    <phoneticPr fontId="1"/>
  </si>
  <si>
    <t>▼交付基礎額</t>
    <rPh sb="1" eb="3">
      <t>コウフ</t>
    </rPh>
    <rPh sb="3" eb="5">
      <t>キソ</t>
    </rPh>
    <rPh sb="5" eb="6">
      <t>ガク</t>
    </rPh>
    <phoneticPr fontId="1"/>
  </si>
  <si>
    <t>▼市補助上限額</t>
    <rPh sb="1" eb="2">
      <t>シ</t>
    </rPh>
    <rPh sb="2" eb="4">
      <t>ホジョ</t>
    </rPh>
    <rPh sb="4" eb="6">
      <t>ジョウゲン</t>
    </rPh>
    <rPh sb="6" eb="7">
      <t>ガク</t>
    </rPh>
    <phoneticPr fontId="1"/>
  </si>
  <si>
    <t>定員71～100名</t>
    <phoneticPr fontId="3"/>
  </si>
  <si>
    <t>定員101～130名</t>
    <phoneticPr fontId="3"/>
  </si>
  <si>
    <t>定員131～160名</t>
    <phoneticPr fontId="3"/>
  </si>
  <si>
    <t>定員161～190名</t>
    <phoneticPr fontId="3"/>
  </si>
  <si>
    <t>定員191～220名</t>
    <phoneticPr fontId="3"/>
  </si>
  <si>
    <t>定員221～250名</t>
    <phoneticPr fontId="3"/>
  </si>
  <si>
    <t>ウ　設計料加算(ア＋イ)の５％(千円未満切り捨て)</t>
    <rPh sb="2" eb="4">
      <t>セッケイ</t>
    </rPh>
    <rPh sb="4" eb="5">
      <t>リョウ</t>
    </rPh>
    <rPh sb="5" eb="7">
      <t>カサン</t>
    </rPh>
    <phoneticPr fontId="1"/>
  </si>
  <si>
    <t>③･･･①－②×2・3号按分率</t>
    <phoneticPr fontId="1"/>
  </si>
  <si>
    <t>2・3号按分率</t>
    <rPh sb="3" eb="4">
      <t>ゴウ</t>
    </rPh>
    <rPh sb="4" eb="6">
      <t>アンブン</t>
    </rPh>
    <rPh sb="6" eb="7">
      <t>リツ</t>
    </rPh>
    <phoneticPr fontId="1"/>
  </si>
  <si>
    <t>1号按分率</t>
    <rPh sb="1" eb="2">
      <t>ゴウ</t>
    </rPh>
    <rPh sb="2" eb="4">
      <t>アンブン</t>
    </rPh>
    <rPh sb="4" eb="5">
      <t>リツ</t>
    </rPh>
    <phoneticPr fontId="1"/>
  </si>
  <si>
    <t>【安心こども基金】</t>
    <rPh sb="1" eb="3">
      <t>アンシン</t>
    </rPh>
    <rPh sb="6" eb="8">
      <t>キキン</t>
    </rPh>
    <phoneticPr fontId="1"/>
  </si>
  <si>
    <t>Ａ　市補助上限額・・・⑤とクを比較して低い方の金額×３／４(千円未満切り捨て)</t>
    <rPh sb="2" eb="3">
      <t>シ</t>
    </rPh>
    <rPh sb="3" eb="5">
      <t>ホジョ</t>
    </rPh>
    <rPh sb="5" eb="7">
      <t>ジョウゲン</t>
    </rPh>
    <rPh sb="7" eb="8">
      <t>ガク</t>
    </rPh>
    <phoneticPr fontId="1"/>
  </si>
  <si>
    <t>Ｂ　府負担額・・・⑤とクを比較して低い方の金額×２／３(千円未満切り捨て)</t>
    <rPh sb="2" eb="3">
      <t>フ</t>
    </rPh>
    <rPh sb="3" eb="5">
      <t>フタン</t>
    </rPh>
    <rPh sb="5" eb="6">
      <t>ガク</t>
    </rPh>
    <rPh sb="13" eb="15">
      <t>ヒカク</t>
    </rPh>
    <rPh sb="17" eb="18">
      <t>ヒク</t>
    </rPh>
    <rPh sb="19" eb="20">
      <t>ホウ</t>
    </rPh>
    <rPh sb="21" eb="23">
      <t>キンガク</t>
    </rPh>
    <rPh sb="28" eb="30">
      <t>センエン</t>
    </rPh>
    <rPh sb="30" eb="32">
      <t>ミマン</t>
    </rPh>
    <rPh sb="32" eb="33">
      <t>キ</t>
    </rPh>
    <rPh sb="34" eb="35">
      <t>ス</t>
    </rPh>
    <phoneticPr fontId="1"/>
  </si>
  <si>
    <t>Ｃ　市負担額・・・Ａ－Ｂ</t>
    <rPh sb="2" eb="3">
      <t>シ</t>
    </rPh>
    <rPh sb="3" eb="5">
      <t>フタン</t>
    </rPh>
    <rPh sb="5" eb="6">
      <t>ガク</t>
    </rPh>
    <phoneticPr fontId="1"/>
  </si>
  <si>
    <t>□保育所
□認定こども園【□幼保連携型・□保育所型・□幼稚園型】　</t>
    <rPh sb="1" eb="3">
      <t>ホイク</t>
    </rPh>
    <rPh sb="3" eb="4">
      <t>ショ</t>
    </rPh>
    <rPh sb="6" eb="8">
      <t>ニンテイ</t>
    </rPh>
    <rPh sb="11" eb="12">
      <t>エン</t>
    </rPh>
    <rPh sb="21" eb="23">
      <t>ホイク</t>
    </rPh>
    <rPh sb="23" eb="24">
      <t>ショ</t>
    </rPh>
    <rPh sb="24" eb="25">
      <t>ガタ</t>
    </rPh>
    <rPh sb="27" eb="30">
      <t>ヨウチエン</t>
    </rPh>
    <rPh sb="30" eb="31">
      <t>ガタ</t>
    </rPh>
    <phoneticPr fontId="1"/>
  </si>
  <si>
    <t>■創設</t>
    <rPh sb="1" eb="3">
      <t>ソウセツ</t>
    </rPh>
    <phoneticPr fontId="1"/>
  </si>
  <si>
    <t>令和４年度安心こども基金基準額表</t>
    <rPh sb="0" eb="2">
      <t>レイワ</t>
    </rPh>
    <rPh sb="3" eb="5">
      <t>ネンド</t>
    </rPh>
    <rPh sb="5" eb="7">
      <t>アンシン</t>
    </rPh>
    <rPh sb="10" eb="12">
      <t>キキン</t>
    </rPh>
    <rPh sb="12" eb="14">
      <t>キジュン</t>
    </rPh>
    <rPh sb="14" eb="15">
      <t>ガク</t>
    </rPh>
    <rPh sb="15" eb="16">
      <t>ヒョウ</t>
    </rPh>
    <phoneticPr fontId="1"/>
  </si>
  <si>
    <t>富田林市認可保育施設整備補助金　算定（令和４度単価）</t>
    <rPh sb="0" eb="4">
      <t>トンダバヤシシ</t>
    </rPh>
    <rPh sb="4" eb="6">
      <t>ニンカ</t>
    </rPh>
    <rPh sb="6" eb="8">
      <t>ホイク</t>
    </rPh>
    <rPh sb="8" eb="10">
      <t>シセツ</t>
    </rPh>
    <rPh sb="10" eb="12">
      <t>セイビ</t>
    </rPh>
    <rPh sb="12" eb="15">
      <t>ホジョキン</t>
    </rPh>
    <rPh sb="16" eb="18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</si>
</sst>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&quot;千円&quot;"/>
    <numFmt numFmtId="177" formatCode="#,##0_ "/>
    <numFmt numFmtId="178" formatCode="#,##0_ &quot;円&quot;"/>
    <numFmt numFmtId="179" formatCode="#,##0_ &quot;名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i/>
      <sz val="9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177" fontId="5" fillId="0" borderId="1" xfId="0" applyNumberFormat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vertical="center" shrinkToFit="1"/>
    </xf>
    <xf numFmtId="0" fontId="6" fillId="0" borderId="0" xfId="0" applyFont="1" applyBorder="1" applyProtection="1">
      <alignment vertical="center"/>
    </xf>
    <xf numFmtId="38" fontId="6" fillId="0" borderId="0" xfId="1" applyFont="1" applyBorder="1" applyAlignment="1" applyProtection="1">
      <alignment vertical="center" shrinkToFit="1"/>
    </xf>
    <xf numFmtId="178" fontId="6" fillId="0" borderId="7" xfId="0" applyNumberFormat="1" applyFont="1" applyBorder="1" applyAlignment="1" applyProtection="1">
      <alignment horizontal="right" vertical="center" shrinkToFit="1"/>
    </xf>
    <xf numFmtId="178" fontId="6" fillId="0" borderId="1" xfId="0" applyNumberFormat="1" applyFont="1" applyFill="1" applyBorder="1" applyAlignment="1" applyProtection="1">
      <alignment vertical="center" shrinkToFit="1"/>
    </xf>
    <xf numFmtId="178" fontId="6" fillId="0" borderId="1" xfId="0" applyNumberFormat="1" applyFont="1" applyBorder="1" applyAlignment="1" applyProtection="1">
      <alignment vertical="center"/>
    </xf>
    <xf numFmtId="178" fontId="6" fillId="0" borderId="1" xfId="1" applyNumberFormat="1" applyFont="1" applyBorder="1" applyAlignment="1" applyProtection="1">
      <alignment vertical="center" shrinkToFit="1"/>
    </xf>
    <xf numFmtId="178" fontId="8" fillId="2" borderId="1" xfId="1" applyNumberFormat="1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17" xfId="0" applyNumberFormat="1" applyFont="1" applyFill="1" applyBorder="1" applyAlignment="1" applyProtection="1">
      <alignment horizontal="right" vertical="center" shrinkToFit="1"/>
      <protection locked="0"/>
    </xf>
    <xf numFmtId="179" fontId="6" fillId="4" borderId="17" xfId="0" applyNumberFormat="1" applyFont="1" applyFill="1" applyBorder="1" applyAlignment="1" applyProtection="1">
      <alignment horizontal="right" vertical="center"/>
      <protection locked="0"/>
    </xf>
    <xf numFmtId="179" fontId="6" fillId="4" borderId="16" xfId="0" applyNumberFormat="1" applyFont="1" applyFill="1" applyBorder="1" applyAlignment="1" applyProtection="1">
      <alignment horizontal="right" vertical="center"/>
      <protection locked="0"/>
    </xf>
    <xf numFmtId="179" fontId="6" fillId="4" borderId="17" xfId="0" applyNumberFormat="1" applyFont="1" applyFill="1" applyBorder="1" applyAlignment="1" applyProtection="1">
      <alignment vertical="center" shrinkToFit="1"/>
      <protection locked="0"/>
    </xf>
    <xf numFmtId="179" fontId="6" fillId="4" borderId="17" xfId="0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17" xfId="0" applyFont="1" applyFill="1" applyBorder="1" applyAlignment="1" applyProtection="1">
      <alignment horizontal="center" vertical="center" shrinkToFit="1"/>
    </xf>
    <xf numFmtId="10" fontId="6" fillId="4" borderId="25" xfId="2" applyNumberFormat="1" applyFont="1" applyFill="1" applyBorder="1" applyAlignment="1" applyProtection="1">
      <alignment vertical="center" shrinkToFit="1"/>
      <protection locked="0"/>
    </xf>
    <xf numFmtId="10" fontId="6" fillId="4" borderId="25" xfId="2" applyNumberFormat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9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horizontal="left" vertical="center" wrapText="1" shrinkToFit="1"/>
    </xf>
    <xf numFmtId="0" fontId="7" fillId="0" borderId="14" xfId="0" applyFont="1" applyBorder="1" applyAlignment="1" applyProtection="1">
      <alignment horizontal="left" vertical="center" wrapText="1" shrinkToFit="1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78" fontId="6" fillId="0" borderId="9" xfId="1" applyNumberFormat="1" applyFont="1" applyBorder="1" applyAlignment="1" applyProtection="1">
      <alignment horizontal="right" vertical="center" shrinkToFit="1"/>
    </xf>
    <xf numFmtId="178" fontId="6" fillId="0" borderId="12" xfId="1" applyNumberFormat="1" applyFont="1" applyBorder="1" applyAlignment="1" applyProtection="1">
      <alignment horizontal="right" vertical="center" shrinkToFit="1"/>
    </xf>
    <xf numFmtId="178" fontId="6" fillId="4" borderId="23" xfId="1" applyNumberFormat="1" applyFont="1" applyFill="1" applyBorder="1" applyAlignment="1" applyProtection="1">
      <alignment vertical="center" shrinkToFit="1"/>
    </xf>
    <xf numFmtId="178" fontId="6" fillId="4" borderId="24" xfId="1" applyNumberFormat="1" applyFont="1" applyFill="1" applyBorder="1" applyAlignment="1" applyProtection="1">
      <alignment vertical="center" shrinkToFit="1"/>
    </xf>
    <xf numFmtId="178" fontId="6" fillId="0" borderId="0" xfId="1" applyNumberFormat="1" applyFont="1" applyBorder="1" applyAlignment="1" applyProtection="1">
      <alignment vertical="center" shrinkToFit="1"/>
    </xf>
    <xf numFmtId="178" fontId="6" fillId="0" borderId="15" xfId="1" applyNumberFormat="1" applyFont="1" applyBorder="1" applyAlignment="1" applyProtection="1">
      <alignment vertical="center" shrinkToFit="1"/>
    </xf>
    <xf numFmtId="0" fontId="6" fillId="3" borderId="9" xfId="0" applyFont="1" applyFill="1" applyBorder="1" applyAlignment="1" applyProtection="1">
      <alignment vertical="center"/>
    </xf>
    <xf numFmtId="178" fontId="6" fillId="4" borderId="19" xfId="1" applyNumberFormat="1" applyFont="1" applyFill="1" applyBorder="1" applyAlignment="1" applyProtection="1">
      <alignment vertical="center" shrinkToFit="1"/>
    </xf>
    <xf numFmtId="178" fontId="6" fillId="4" borderId="20" xfId="1" applyNumberFormat="1" applyFont="1" applyFill="1" applyBorder="1" applyAlignment="1" applyProtection="1">
      <alignment vertical="center" shrinkToFit="1"/>
    </xf>
    <xf numFmtId="178" fontId="6" fillId="4" borderId="21" xfId="1" applyNumberFormat="1" applyFont="1" applyFill="1" applyBorder="1" applyAlignment="1" applyProtection="1">
      <alignment vertical="center" shrinkToFit="1"/>
    </xf>
    <xf numFmtId="178" fontId="6" fillId="4" borderId="22" xfId="1" applyNumberFormat="1" applyFont="1" applyFill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38"/>
  <sheetViews>
    <sheetView tabSelected="1" view="pageBreakPreview" zoomScale="115" zoomScaleNormal="85" zoomScaleSheetLayoutView="115" workbookViewId="0">
      <selection activeCell="D6" sqref="D6"/>
    </sheetView>
  </sheetViews>
  <sheetFormatPr defaultColWidth="9" defaultRowHeight="18.75" customHeight="1" x14ac:dyDescent="0.15"/>
  <cols>
    <col min="1" max="1" width="3.75" style="9" customWidth="1"/>
    <col min="2" max="2" width="13.875" style="9" customWidth="1"/>
    <col min="3" max="3" width="15" style="9" customWidth="1"/>
    <col min="4" max="4" width="20.75" style="9" customWidth="1"/>
    <col min="5" max="5" width="17.375" style="9" customWidth="1"/>
    <col min="6" max="6" width="17.125" style="14" customWidth="1"/>
    <col min="7" max="7" width="3" style="9" customWidth="1"/>
    <col min="8" max="8" width="13.75" style="9" bestFit="1" customWidth="1"/>
    <col min="9" max="16384" width="9" style="9"/>
  </cols>
  <sheetData>
    <row r="1" spans="2:9" ht="18.75" customHeight="1" x14ac:dyDescent="0.15">
      <c r="B1" s="83"/>
      <c r="C1" s="83"/>
      <c r="D1" s="83"/>
      <c r="E1" s="83"/>
      <c r="F1" s="83"/>
    </row>
    <row r="2" spans="2:9" ht="18.75" customHeight="1" x14ac:dyDescent="0.15">
      <c r="D2" s="26"/>
    </row>
    <row r="3" spans="2:9" ht="20.25" customHeight="1" x14ac:dyDescent="0.15">
      <c r="B3" s="58" t="s">
        <v>73</v>
      </c>
      <c r="C3" s="58"/>
      <c r="D3" s="58"/>
      <c r="E3" s="58"/>
      <c r="F3" s="58"/>
    </row>
    <row r="4" spans="2:9" ht="20.25" customHeight="1" x14ac:dyDescent="0.15">
      <c r="B4" s="59" t="s">
        <v>66</v>
      </c>
      <c r="C4" s="59"/>
      <c r="D4" s="59"/>
      <c r="E4" s="59"/>
      <c r="F4" s="59"/>
      <c r="G4" s="10"/>
    </row>
    <row r="5" spans="2:9" ht="18.75" customHeight="1" x14ac:dyDescent="0.15">
      <c r="B5" s="11"/>
      <c r="C5" s="11"/>
      <c r="D5" s="11"/>
      <c r="E5" s="11"/>
      <c r="F5" s="11"/>
      <c r="G5" s="10"/>
    </row>
    <row r="6" spans="2:9" ht="18.75" customHeight="1" x14ac:dyDescent="0.15">
      <c r="B6" s="12" t="s">
        <v>36</v>
      </c>
      <c r="C6" s="11"/>
      <c r="D6" s="11"/>
      <c r="E6" s="11"/>
      <c r="F6" s="11"/>
      <c r="G6" s="10"/>
    </row>
    <row r="7" spans="2:9" ht="18.75" customHeight="1" x14ac:dyDescent="0.15">
      <c r="B7" s="11"/>
      <c r="C7" s="11"/>
      <c r="D7" s="11"/>
      <c r="E7" s="11"/>
      <c r="F7" s="11"/>
      <c r="G7" s="10"/>
    </row>
    <row r="8" spans="2:9" ht="18.75" customHeight="1" x14ac:dyDescent="0.15">
      <c r="B8" s="12" t="s">
        <v>53</v>
      </c>
      <c r="C8" s="11"/>
      <c r="D8" s="11"/>
      <c r="E8" s="11"/>
      <c r="F8" s="11"/>
      <c r="G8" s="10"/>
    </row>
    <row r="9" spans="2:9" ht="18.75" customHeight="1" x14ac:dyDescent="0.15">
      <c r="B9" s="62" t="s">
        <v>37</v>
      </c>
      <c r="C9" s="63"/>
      <c r="D9" s="64"/>
      <c r="E9" s="65"/>
      <c r="F9" s="66"/>
      <c r="G9" s="10"/>
    </row>
    <row r="10" spans="2:9" ht="18.75" customHeight="1" x14ac:dyDescent="0.15">
      <c r="B10" s="62" t="s">
        <v>24</v>
      </c>
      <c r="C10" s="63"/>
      <c r="D10" s="64"/>
      <c r="E10" s="65"/>
      <c r="F10" s="66"/>
      <c r="G10" s="10"/>
    </row>
    <row r="11" spans="2:9" ht="31.5" customHeight="1" x14ac:dyDescent="0.15">
      <c r="B11" s="62" t="s">
        <v>45</v>
      </c>
      <c r="C11" s="63"/>
      <c r="D11" s="81" t="s">
        <v>70</v>
      </c>
      <c r="E11" s="65"/>
      <c r="F11" s="66"/>
      <c r="G11" s="10"/>
    </row>
    <row r="12" spans="2:9" ht="18.75" customHeight="1" thickBot="1" x14ac:dyDescent="0.2">
      <c r="B12" s="62" t="s">
        <v>23</v>
      </c>
      <c r="C12" s="63"/>
      <c r="D12" s="64" t="s">
        <v>71</v>
      </c>
      <c r="E12" s="65"/>
      <c r="F12" s="66"/>
      <c r="G12" s="10"/>
      <c r="I12" s="9" t="s">
        <v>44</v>
      </c>
    </row>
    <row r="13" spans="2:9" ht="18.75" customHeight="1" thickTop="1" x14ac:dyDescent="0.15">
      <c r="B13" s="60" t="s">
        <v>21</v>
      </c>
      <c r="C13" s="61"/>
      <c r="D13" s="27"/>
      <c r="E13" s="13" t="s">
        <v>29</v>
      </c>
      <c r="F13" s="30"/>
      <c r="I13" s="9" t="s">
        <v>6</v>
      </c>
    </row>
    <row r="14" spans="2:9" ht="18.75" customHeight="1" x14ac:dyDescent="0.15">
      <c r="B14" s="61" t="s">
        <v>14</v>
      </c>
      <c r="C14" s="67"/>
      <c r="D14" s="28"/>
      <c r="E14" s="13" t="s">
        <v>28</v>
      </c>
      <c r="F14" s="31"/>
      <c r="I14" s="9" t="s">
        <v>7</v>
      </c>
    </row>
    <row r="15" spans="2:9" ht="18.75" customHeight="1" x14ac:dyDescent="0.15">
      <c r="B15" s="60" t="s">
        <v>32</v>
      </c>
      <c r="C15" s="61"/>
      <c r="D15" s="29"/>
      <c r="E15" s="13" t="s">
        <v>30</v>
      </c>
      <c r="F15" s="32"/>
      <c r="I15" s="9" t="s">
        <v>8</v>
      </c>
    </row>
    <row r="16" spans="2:9" ht="18.75" customHeight="1" x14ac:dyDescent="0.15">
      <c r="B16" s="68" t="s">
        <v>31</v>
      </c>
      <c r="C16" s="62"/>
      <c r="D16" s="32"/>
      <c r="E16" s="37" t="s">
        <v>33</v>
      </c>
      <c r="F16" s="31"/>
      <c r="I16" s="9" t="s">
        <v>38</v>
      </c>
    </row>
    <row r="17" spans="2:9" ht="18.75" customHeight="1" thickBot="1" x14ac:dyDescent="0.2">
      <c r="B17" s="62" t="s">
        <v>64</v>
      </c>
      <c r="C17" s="82"/>
      <c r="D17" s="39">
        <v>1</v>
      </c>
      <c r="E17" s="36" t="s">
        <v>65</v>
      </c>
      <c r="F17" s="38">
        <f>1-D17</f>
        <v>0</v>
      </c>
      <c r="I17" s="9" t="s">
        <v>39</v>
      </c>
    </row>
    <row r="18" spans="2:9" ht="18.75" customHeight="1" thickTop="1" x14ac:dyDescent="0.15">
      <c r="B18" s="40" t="s">
        <v>25</v>
      </c>
      <c r="C18" s="41"/>
      <c r="D18" s="76"/>
      <c r="E18" s="77"/>
      <c r="F18" s="78"/>
      <c r="I18" s="9" t="s">
        <v>40</v>
      </c>
    </row>
    <row r="19" spans="2:9" ht="18.75" customHeight="1" thickBot="1" x14ac:dyDescent="0.2">
      <c r="B19" s="40" t="s">
        <v>26</v>
      </c>
      <c r="C19" s="41"/>
      <c r="D19" s="41"/>
      <c r="E19" s="79">
        <v>0</v>
      </c>
      <c r="F19" s="80"/>
      <c r="I19" s="9" t="s">
        <v>41</v>
      </c>
    </row>
    <row r="20" spans="2:9" ht="18.75" customHeight="1" thickTop="1" thickBot="1" x14ac:dyDescent="0.2">
      <c r="B20" s="40" t="s">
        <v>63</v>
      </c>
      <c r="C20" s="41"/>
      <c r="D20" s="42"/>
      <c r="E20" s="74">
        <f>+(E18-E19)*D17</f>
        <v>0</v>
      </c>
      <c r="F20" s="75"/>
      <c r="I20" s="9" t="s">
        <v>42</v>
      </c>
    </row>
    <row r="21" spans="2:9" ht="18.75" customHeight="1" thickTop="1" thickBot="1" x14ac:dyDescent="0.2">
      <c r="B21" s="40" t="s">
        <v>35</v>
      </c>
      <c r="C21" s="41"/>
      <c r="D21" s="41"/>
      <c r="E21" s="72"/>
      <c r="F21" s="73"/>
      <c r="I21" s="9" t="s">
        <v>43</v>
      </c>
    </row>
    <row r="22" spans="2:9" ht="18.75" customHeight="1" thickTop="1" x14ac:dyDescent="0.15">
      <c r="B22" s="40" t="s">
        <v>27</v>
      </c>
      <c r="C22" s="41"/>
      <c r="D22" s="42"/>
      <c r="E22" s="70">
        <f>MIN(E20,E21)</f>
        <v>0</v>
      </c>
      <c r="F22" s="71"/>
      <c r="I22" s="9" t="s">
        <v>9</v>
      </c>
    </row>
    <row r="24" spans="2:9" ht="18.75" customHeight="1" x14ac:dyDescent="0.15">
      <c r="B24" s="9" t="s">
        <v>54</v>
      </c>
      <c r="C24" s="9" t="s">
        <v>16</v>
      </c>
    </row>
    <row r="25" spans="2:9" ht="16.5" customHeight="1" x14ac:dyDescent="0.15">
      <c r="B25" s="68" t="s">
        <v>4</v>
      </c>
      <c r="C25" s="68"/>
      <c r="D25" s="68"/>
      <c r="E25" s="69"/>
      <c r="F25" s="15" t="s">
        <v>15</v>
      </c>
    </row>
    <row r="26" spans="2:9" ht="16.5" customHeight="1" thickBot="1" x14ac:dyDescent="0.2">
      <c r="B26" s="47" t="s">
        <v>46</v>
      </c>
      <c r="C26" s="48"/>
      <c r="D26" s="48"/>
      <c r="E26" s="16">
        <f>D14</f>
        <v>0</v>
      </c>
      <c r="F26" s="21" t="e">
        <f>ROUNDDOWN(VLOOKUP(D14,'R04安心こども基金基準額バックデータ'!A4:H14,2,FALSE)*D16/F14*1000,0)</f>
        <v>#N/A</v>
      </c>
    </row>
    <row r="27" spans="2:9" ht="16.5" customHeight="1" thickTop="1" x14ac:dyDescent="0.15">
      <c r="B27" s="47" t="s">
        <v>47</v>
      </c>
      <c r="C27" s="48"/>
      <c r="D27" s="48"/>
      <c r="E27" s="33" t="s">
        <v>34</v>
      </c>
      <c r="F27" s="21" t="e">
        <f>IF(E27="あり",VLOOKUP(D14,'R04安心こども基金基準額バックデータ'!A4:H14,3,FALSE),0)*1000</f>
        <v>#N/A</v>
      </c>
    </row>
    <row r="28" spans="2:9" ht="16.5" customHeight="1" x14ac:dyDescent="0.15">
      <c r="B28" s="47" t="s">
        <v>62</v>
      </c>
      <c r="C28" s="48"/>
      <c r="D28" s="48"/>
      <c r="E28" s="34" t="s">
        <v>34</v>
      </c>
      <c r="F28" s="21" t="e">
        <f>ROUNDDOWN(IF(E28="あり",(F26+F27)*0.05,0),-3)</f>
        <v>#N/A</v>
      </c>
    </row>
    <row r="29" spans="2:9" ht="16.5" customHeight="1" x14ac:dyDescent="0.15">
      <c r="B29" s="47" t="s">
        <v>48</v>
      </c>
      <c r="C29" s="48"/>
      <c r="D29" s="48"/>
      <c r="E29" s="34" t="s">
        <v>34</v>
      </c>
      <c r="F29" s="21" t="e">
        <f>IF(E29="あり",(VLOOKUP(D14,'R04安心こども基金基準額バックデータ'!A4:H14,5,FALSE))*F15*1000,0)</f>
        <v>#N/A</v>
      </c>
    </row>
    <row r="30" spans="2:9" ht="16.5" customHeight="1" x14ac:dyDescent="0.15">
      <c r="B30" s="47" t="s">
        <v>49</v>
      </c>
      <c r="C30" s="48"/>
      <c r="D30" s="48"/>
      <c r="E30" s="34" t="s">
        <v>34</v>
      </c>
      <c r="F30" s="21" t="e">
        <f>IF(E30="あり",VLOOKUP(D14,'R04安心こども基金基準額バックデータ'!A4:H14,6,FALSE),0)*1000</f>
        <v>#N/A</v>
      </c>
    </row>
    <row r="31" spans="2:9" ht="16.5" customHeight="1" x14ac:dyDescent="0.15">
      <c r="B31" s="52" t="s">
        <v>50</v>
      </c>
      <c r="C31" s="53"/>
      <c r="D31" s="56" t="s">
        <v>22</v>
      </c>
      <c r="E31" s="34" t="s">
        <v>18</v>
      </c>
      <c r="F31" s="21">
        <f>ROUNDDOWN(IF(E31="あり",VLOOKUP(D13,'R04安心こども基金基準額バックデータ'!A4:H14,7,FALSE)*D15/F13*1000,0),0)</f>
        <v>0</v>
      </c>
    </row>
    <row r="32" spans="2:9" ht="16.5" customHeight="1" thickBot="1" x14ac:dyDescent="0.2">
      <c r="B32" s="54" t="s">
        <v>51</v>
      </c>
      <c r="C32" s="55"/>
      <c r="D32" s="57"/>
      <c r="E32" s="35" t="s">
        <v>18</v>
      </c>
      <c r="F32" s="21">
        <f>ROUNDDOWN(IF(E32="あり",VLOOKUP(D13,'R04安心こども基金基準額バックデータ'!A4:H14,8,FALSE)*D15/F13*1000,0),0)</f>
        <v>0</v>
      </c>
    </row>
    <row r="33" spans="2:6" ht="16.5" customHeight="1" thickTop="1" x14ac:dyDescent="0.15">
      <c r="B33" s="49" t="s">
        <v>52</v>
      </c>
      <c r="C33" s="50"/>
      <c r="D33" s="50"/>
      <c r="E33" s="51"/>
      <c r="F33" s="22" t="e">
        <f>SUM(F26:F32)</f>
        <v>#N/A</v>
      </c>
    </row>
    <row r="34" spans="2:6" ht="15" customHeight="1" x14ac:dyDescent="0.15">
      <c r="B34" s="17"/>
      <c r="C34" s="17"/>
      <c r="D34" s="17"/>
      <c r="E34" s="17"/>
      <c r="F34" s="18"/>
    </row>
    <row r="35" spans="2:6" ht="15" customHeight="1" x14ac:dyDescent="0.15">
      <c r="B35" s="19" t="s">
        <v>55</v>
      </c>
      <c r="C35" s="19"/>
      <c r="D35" s="19"/>
      <c r="E35" s="19"/>
      <c r="F35" s="20"/>
    </row>
    <row r="36" spans="2:6" ht="15" customHeight="1" x14ac:dyDescent="0.15">
      <c r="B36" s="43" t="s">
        <v>67</v>
      </c>
      <c r="C36" s="43"/>
      <c r="D36" s="43"/>
      <c r="E36" s="43"/>
      <c r="F36" s="25" t="e">
        <f>+ROUNDDOWN((MIN(E22,F33)*3/4),-3)</f>
        <v>#N/A</v>
      </c>
    </row>
    <row r="37" spans="2:6" ht="15" customHeight="1" x14ac:dyDescent="0.15">
      <c r="B37" s="44" t="s">
        <v>68</v>
      </c>
      <c r="C37" s="45"/>
      <c r="D37" s="45"/>
      <c r="E37" s="46"/>
      <c r="F37" s="23" t="e">
        <f>+ROUNDDOWN((MIN(E22,F33)*2/3),-3)</f>
        <v>#N/A</v>
      </c>
    </row>
    <row r="38" spans="2:6" ht="15" customHeight="1" x14ac:dyDescent="0.15">
      <c r="B38" s="44" t="s">
        <v>69</v>
      </c>
      <c r="C38" s="45"/>
      <c r="D38" s="45"/>
      <c r="E38" s="46"/>
      <c r="F38" s="24" t="e">
        <f>+F36-F37</f>
        <v>#N/A</v>
      </c>
    </row>
  </sheetData>
  <mergeCells count="39">
    <mergeCell ref="B1:F1"/>
    <mergeCell ref="B9:C9"/>
    <mergeCell ref="D9:F9"/>
    <mergeCell ref="B18:D18"/>
    <mergeCell ref="B19:D19"/>
    <mergeCell ref="B20:D20"/>
    <mergeCell ref="B10:C10"/>
    <mergeCell ref="E18:F18"/>
    <mergeCell ref="E19:F19"/>
    <mergeCell ref="B11:C11"/>
    <mergeCell ref="D11:F11"/>
    <mergeCell ref="D10:F10"/>
    <mergeCell ref="B17:C17"/>
    <mergeCell ref="B38:E38"/>
    <mergeCell ref="B3:F3"/>
    <mergeCell ref="B4:F4"/>
    <mergeCell ref="B13:C13"/>
    <mergeCell ref="B26:D26"/>
    <mergeCell ref="B27:D27"/>
    <mergeCell ref="B12:C12"/>
    <mergeCell ref="D12:F12"/>
    <mergeCell ref="B14:C14"/>
    <mergeCell ref="B16:C16"/>
    <mergeCell ref="B25:E25"/>
    <mergeCell ref="B15:C15"/>
    <mergeCell ref="E22:F22"/>
    <mergeCell ref="B28:D28"/>
    <mergeCell ref="E21:F21"/>
    <mergeCell ref="E20:F20"/>
    <mergeCell ref="B21:D21"/>
    <mergeCell ref="B22:D22"/>
    <mergeCell ref="B36:E36"/>
    <mergeCell ref="B37:E37"/>
    <mergeCell ref="B29:D29"/>
    <mergeCell ref="B30:D30"/>
    <mergeCell ref="B33:E33"/>
    <mergeCell ref="B31:C31"/>
    <mergeCell ref="B32:C32"/>
    <mergeCell ref="D31:D32"/>
  </mergeCells>
  <phoneticPr fontId="1"/>
  <dataValidations disablePrompts="1" count="3">
    <dataValidation type="list" allowBlank="1" showInputMessage="1" showErrorMessage="1" sqref="E27:E32">
      <formula1>"あり,なし"</formula1>
    </dataValidation>
    <dataValidation showInputMessage="1" sqref="E26"/>
    <dataValidation type="list" showInputMessage="1" sqref="D13:D14">
      <formula1>$I$12:$I$22</formula1>
    </dataValidation>
  </dataValidations>
  <pageMargins left="0.66" right="0.47" top="0.63" bottom="0.6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zoomScaleNormal="100" workbookViewId="0">
      <selection activeCell="A2" sqref="A2"/>
    </sheetView>
  </sheetViews>
  <sheetFormatPr defaultColWidth="9" defaultRowHeight="18.75" x14ac:dyDescent="0.15"/>
  <cols>
    <col min="1" max="1" width="19.25" style="1" customWidth="1"/>
    <col min="2" max="2" width="16.75" style="1" customWidth="1"/>
    <col min="3" max="3" width="17.375" style="1" customWidth="1"/>
    <col min="4" max="4" width="16.25" style="1" customWidth="1"/>
    <col min="5" max="5" width="20.25" style="1" customWidth="1"/>
    <col min="6" max="6" width="21.125" style="1" customWidth="1"/>
    <col min="7" max="8" width="13.875" style="1" customWidth="1"/>
    <col min="9" max="16384" width="9" style="1"/>
  </cols>
  <sheetData>
    <row r="1" spans="1:8" ht="36" customHeight="1" x14ac:dyDescent="0.15">
      <c r="A1" s="87" t="s">
        <v>72</v>
      </c>
      <c r="B1" s="87"/>
      <c r="C1" s="87"/>
      <c r="D1" s="87"/>
      <c r="E1" s="87"/>
      <c r="F1" s="87"/>
      <c r="G1" s="87"/>
      <c r="H1" s="87"/>
    </row>
    <row r="2" spans="1:8" ht="36" customHeight="1" x14ac:dyDescent="0.15">
      <c r="A2" s="1" t="s">
        <v>17</v>
      </c>
      <c r="H2" s="1" t="s">
        <v>13</v>
      </c>
    </row>
    <row r="3" spans="1:8" ht="72" customHeight="1" x14ac:dyDescent="0.15">
      <c r="A3" s="2" t="s">
        <v>3</v>
      </c>
      <c r="B3" s="3" t="s">
        <v>0</v>
      </c>
      <c r="C3" s="3" t="s">
        <v>11</v>
      </c>
      <c r="D3" s="3" t="s">
        <v>1</v>
      </c>
      <c r="E3" s="3" t="s">
        <v>2</v>
      </c>
      <c r="F3" s="3" t="s">
        <v>10</v>
      </c>
      <c r="G3" s="4" t="s">
        <v>19</v>
      </c>
      <c r="H3" s="5" t="s">
        <v>20</v>
      </c>
    </row>
    <row r="4" spans="1:8" ht="18.75" customHeight="1" x14ac:dyDescent="0.15">
      <c r="A4" s="6" t="s">
        <v>5</v>
      </c>
      <c r="B4" s="7">
        <v>121700</v>
      </c>
      <c r="C4" s="7">
        <v>16760</v>
      </c>
      <c r="D4" s="84" t="s">
        <v>12</v>
      </c>
      <c r="E4" s="7">
        <v>57</v>
      </c>
      <c r="F4" s="7">
        <v>48400</v>
      </c>
      <c r="G4" s="8"/>
      <c r="H4" s="8"/>
    </row>
    <row r="5" spans="1:8" x14ac:dyDescent="0.15">
      <c r="A5" s="6" t="s">
        <v>6</v>
      </c>
      <c r="B5" s="7">
        <v>127700</v>
      </c>
      <c r="C5" s="7">
        <v>16760</v>
      </c>
      <c r="D5" s="85"/>
      <c r="E5" s="7">
        <v>43</v>
      </c>
      <c r="F5" s="7">
        <v>48400</v>
      </c>
      <c r="G5" s="8"/>
      <c r="H5" s="8"/>
    </row>
    <row r="6" spans="1:8" x14ac:dyDescent="0.15">
      <c r="A6" s="6" t="s">
        <v>7</v>
      </c>
      <c r="B6" s="7">
        <v>148300</v>
      </c>
      <c r="C6" s="7">
        <v>16760</v>
      </c>
      <c r="D6" s="85"/>
      <c r="E6" s="7">
        <v>38</v>
      </c>
      <c r="F6" s="7">
        <v>48400</v>
      </c>
      <c r="G6" s="8"/>
      <c r="H6" s="8"/>
    </row>
    <row r="7" spans="1:8" x14ac:dyDescent="0.15">
      <c r="A7" s="6" t="s">
        <v>8</v>
      </c>
      <c r="B7" s="7">
        <v>169200</v>
      </c>
      <c r="C7" s="7">
        <v>16760</v>
      </c>
      <c r="D7" s="85"/>
      <c r="E7" s="7">
        <v>32</v>
      </c>
      <c r="F7" s="7">
        <v>48400</v>
      </c>
      <c r="G7" s="8"/>
      <c r="H7" s="8"/>
    </row>
    <row r="8" spans="1:8" x14ac:dyDescent="0.15">
      <c r="A8" s="6" t="s">
        <v>56</v>
      </c>
      <c r="B8" s="7">
        <v>219900</v>
      </c>
      <c r="C8" s="7">
        <v>16760</v>
      </c>
      <c r="D8" s="85"/>
      <c r="E8" s="7">
        <v>27</v>
      </c>
      <c r="F8" s="7">
        <v>48400</v>
      </c>
      <c r="G8" s="8"/>
      <c r="H8" s="8"/>
    </row>
    <row r="9" spans="1:8" x14ac:dyDescent="0.15">
      <c r="A9" s="6" t="s">
        <v>57</v>
      </c>
      <c r="B9" s="7">
        <v>264400</v>
      </c>
      <c r="C9" s="7">
        <v>16760</v>
      </c>
      <c r="D9" s="85"/>
      <c r="E9" s="7">
        <v>21</v>
      </c>
      <c r="F9" s="7">
        <v>48400</v>
      </c>
      <c r="G9" s="8"/>
      <c r="H9" s="8"/>
    </row>
    <row r="10" spans="1:8" x14ac:dyDescent="0.15">
      <c r="A10" s="6" t="s">
        <v>58</v>
      </c>
      <c r="B10" s="7">
        <v>306100</v>
      </c>
      <c r="C10" s="7">
        <v>16760</v>
      </c>
      <c r="D10" s="85"/>
      <c r="E10" s="7">
        <v>20</v>
      </c>
      <c r="F10" s="7">
        <v>48400</v>
      </c>
      <c r="G10" s="8"/>
      <c r="H10" s="8"/>
    </row>
    <row r="11" spans="1:8" x14ac:dyDescent="0.15">
      <c r="A11" s="6" t="s">
        <v>59</v>
      </c>
      <c r="B11" s="7">
        <v>347600</v>
      </c>
      <c r="C11" s="7">
        <v>16760</v>
      </c>
      <c r="D11" s="85"/>
      <c r="E11" s="7">
        <v>19</v>
      </c>
      <c r="F11" s="7">
        <v>48400</v>
      </c>
      <c r="G11" s="8"/>
      <c r="H11" s="8"/>
    </row>
    <row r="12" spans="1:8" x14ac:dyDescent="0.15">
      <c r="A12" s="6" t="s">
        <v>60</v>
      </c>
      <c r="B12" s="7">
        <v>386100</v>
      </c>
      <c r="C12" s="7">
        <v>16760</v>
      </c>
      <c r="D12" s="85"/>
      <c r="E12" s="7">
        <v>19</v>
      </c>
      <c r="F12" s="7">
        <v>48400</v>
      </c>
      <c r="G12" s="8"/>
      <c r="H12" s="8"/>
    </row>
    <row r="13" spans="1:8" x14ac:dyDescent="0.15">
      <c r="A13" s="6" t="s">
        <v>61</v>
      </c>
      <c r="B13" s="7">
        <v>427800</v>
      </c>
      <c r="C13" s="7">
        <v>16760</v>
      </c>
      <c r="D13" s="85"/>
      <c r="E13" s="7">
        <v>19</v>
      </c>
      <c r="F13" s="7">
        <v>48400</v>
      </c>
      <c r="G13" s="8"/>
      <c r="H13" s="8"/>
    </row>
    <row r="14" spans="1:8" x14ac:dyDescent="0.15">
      <c r="A14" s="6" t="s">
        <v>9</v>
      </c>
      <c r="B14" s="7">
        <v>475400</v>
      </c>
      <c r="C14" s="7">
        <v>16760</v>
      </c>
      <c r="D14" s="86"/>
      <c r="E14" s="7">
        <v>19</v>
      </c>
      <c r="F14" s="7">
        <v>48400</v>
      </c>
      <c r="G14" s="8"/>
      <c r="H14" s="8"/>
    </row>
  </sheetData>
  <mergeCells count="2">
    <mergeCell ref="D4:D14"/>
    <mergeCell ref="A1:H1"/>
  </mergeCells>
  <phoneticPr fontId="1"/>
  <pageMargins left="0.42" right="0.33" top="1.28" bottom="0.75" header="0.41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市認可保育施設整備補助金（安心こども基金）試算</vt:lpstr>
      <vt:lpstr>R04安心こども基金基準額バックデータ</vt:lpstr>
      <vt:lpstr>'市認可保育施設整備補助金（安心こども基金）試算'!Print_Area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元紀</dc:creator>
  <cp:lastModifiedBy>佐藤　元紀</cp:lastModifiedBy>
  <cp:lastPrinted>2021-05-31T00:31:50Z</cp:lastPrinted>
  <dcterms:created xsi:type="dcterms:W3CDTF">2016-11-17T04:12:41Z</dcterms:created>
  <dcterms:modified xsi:type="dcterms:W3CDTF">2022-08-01T06:56:19Z</dcterms:modified>
</cp:coreProperties>
</file>